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JP - Omiš\Desktop\Izvršenje  FInan. Plana\2024\Godišnji\"/>
    </mc:Choice>
  </mc:AlternateContent>
  <bookViews>
    <workbookView xWindow="0" yWindow="0" windowWidth="28800" windowHeight="12330" firstSheet="2" activeTab="6"/>
  </bookViews>
  <sheets>
    <sheet name="SAŽETAK" sheetId="1" r:id="rId1"/>
    <sheet name=" Račun prihoda i rashoda" sheetId="3" r:id="rId2"/>
    <sheet name="Prih. i Rash. prema izvor. fin.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rashoda'!$B$1:$I$41</definedName>
    <definedName name="_xlnm.Print_Area" localSheetId="0">SAŽETAK!$B$1:$L$27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  <c r="H9" i="7"/>
  <c r="F9" i="7"/>
  <c r="H50" i="7"/>
  <c r="F50" i="7"/>
  <c r="H48" i="7"/>
  <c r="H28" i="7"/>
  <c r="F28" i="7"/>
  <c r="H29" i="7"/>
  <c r="F29" i="7"/>
  <c r="H31" i="7"/>
  <c r="F31" i="7"/>
  <c r="F83" i="7"/>
  <c r="H84" i="7"/>
  <c r="F84" i="7"/>
  <c r="H97" i="7"/>
  <c r="H83" i="7" s="1"/>
  <c r="H8" i="7" s="1"/>
  <c r="F97" i="7"/>
  <c r="H98" i="7"/>
  <c r="F98" i="7"/>
  <c r="H100" i="7"/>
  <c r="F100" i="7"/>
  <c r="H102" i="7"/>
  <c r="F102" i="7"/>
  <c r="H104" i="7"/>
  <c r="F104" i="7"/>
  <c r="H106" i="7"/>
  <c r="F106" i="7"/>
  <c r="H108" i="7"/>
  <c r="F108" i="7"/>
  <c r="H109" i="7"/>
  <c r="F109" i="7"/>
  <c r="H95" i="7"/>
  <c r="F95" i="7"/>
  <c r="H92" i="7"/>
  <c r="F92" i="7"/>
  <c r="H89" i="7"/>
  <c r="F89" i="7"/>
  <c r="H85" i="7"/>
  <c r="F85" i="7"/>
  <c r="H87" i="7"/>
  <c r="F87" i="7"/>
  <c r="H80" i="7"/>
  <c r="F80" i="7"/>
  <c r="H81" i="7"/>
  <c r="F81" i="7"/>
  <c r="H77" i="7"/>
  <c r="F77" i="7"/>
  <c r="H78" i="7"/>
  <c r="F78" i="7"/>
  <c r="H72" i="7"/>
  <c r="F72" i="7"/>
  <c r="H73" i="7"/>
  <c r="F73" i="7"/>
  <c r="H75" i="7"/>
  <c r="F75" i="7"/>
  <c r="H67" i="7"/>
  <c r="F67" i="7"/>
  <c r="H68" i="7"/>
  <c r="F68" i="7"/>
  <c r="H70" i="7"/>
  <c r="F70" i="7"/>
  <c r="H57" i="7"/>
  <c r="H58" i="7"/>
  <c r="F58" i="7"/>
  <c r="F57" i="7" s="1"/>
  <c r="H61" i="7"/>
  <c r="F61" i="7"/>
  <c r="H64" i="7"/>
  <c r="F64" i="7"/>
  <c r="H51" i="7"/>
  <c r="F51" i="7"/>
  <c r="H53" i="7"/>
  <c r="F53" i="7"/>
  <c r="H55" i="7"/>
  <c r="F55" i="7"/>
  <c r="H47" i="7"/>
  <c r="F47" i="7"/>
  <c r="F48" i="7"/>
  <c r="H42" i="7"/>
  <c r="F42" i="7"/>
  <c r="H43" i="7"/>
  <c r="F43" i="7"/>
  <c r="H45" i="7"/>
  <c r="F45" i="7"/>
  <c r="H37" i="7"/>
  <c r="F37" i="7"/>
  <c r="H38" i="7"/>
  <c r="F38" i="7"/>
  <c r="H40" i="7"/>
  <c r="F40" i="7"/>
  <c r="H34" i="7"/>
  <c r="H35" i="7"/>
  <c r="F34" i="7"/>
  <c r="F35" i="7"/>
  <c r="H32" i="7"/>
  <c r="F32" i="7"/>
  <c r="H25" i="7"/>
  <c r="F25" i="7"/>
  <c r="H26" i="7"/>
  <c r="F26" i="7"/>
  <c r="H22" i="7"/>
  <c r="H18" i="7"/>
  <c r="F18" i="7"/>
  <c r="F22" i="7"/>
  <c r="H19" i="7"/>
  <c r="F19" i="7"/>
  <c r="H10" i="7"/>
  <c r="F10" i="7"/>
  <c r="H15" i="7"/>
  <c r="F15" i="7"/>
  <c r="H16" i="7" l="1"/>
  <c r="F16" i="7"/>
  <c r="H11" i="7"/>
  <c r="F11" i="7"/>
  <c r="H13" i="7"/>
  <c r="F13" i="7"/>
  <c r="C6" i="5"/>
  <c r="C15" i="5"/>
  <c r="C13" i="5"/>
  <c r="C11" i="5"/>
  <c r="C7" i="5"/>
  <c r="C21" i="5"/>
  <c r="C17" i="5"/>
  <c r="C9" i="5"/>
  <c r="C69" i="5"/>
  <c r="C68" i="5" s="1"/>
  <c r="D69" i="5"/>
  <c r="C66" i="5"/>
  <c r="C65" i="5" s="1"/>
  <c r="C54" i="5"/>
  <c r="C53" i="5" s="1"/>
  <c r="C49" i="5"/>
  <c r="C46" i="5"/>
  <c r="C45" i="5" s="1"/>
  <c r="C41" i="5"/>
  <c r="C40" i="5" s="1"/>
  <c r="C37" i="5"/>
  <c r="C36" i="5" s="1"/>
  <c r="C26" i="5"/>
  <c r="C25" i="5" s="1"/>
  <c r="K147" i="3"/>
  <c r="H33" i="3"/>
  <c r="K15" i="3"/>
  <c r="K70" i="3"/>
  <c r="K79" i="3"/>
  <c r="G20" i="5"/>
  <c r="G22" i="5"/>
  <c r="G27" i="5"/>
  <c r="G28" i="5"/>
  <c r="G29" i="5"/>
  <c r="G30" i="5"/>
  <c r="G31" i="5"/>
  <c r="G32" i="5"/>
  <c r="G33" i="5"/>
  <c r="G34" i="5"/>
  <c r="G35" i="5"/>
  <c r="G38" i="5"/>
  <c r="G39" i="5"/>
  <c r="G42" i="5"/>
  <c r="G43" i="5"/>
  <c r="G44" i="5"/>
  <c r="G47" i="5"/>
  <c r="G48" i="5"/>
  <c r="G51" i="5"/>
  <c r="G52" i="5"/>
  <c r="G55" i="5"/>
  <c r="G56" i="5"/>
  <c r="G57" i="5"/>
  <c r="G58" i="5"/>
  <c r="G59" i="5"/>
  <c r="G60" i="5"/>
  <c r="G61" i="5"/>
  <c r="G62" i="5"/>
  <c r="G63" i="5"/>
  <c r="G64" i="5"/>
  <c r="G67" i="5"/>
  <c r="G70" i="5"/>
  <c r="G10" i="5"/>
  <c r="G12" i="5"/>
  <c r="G14" i="5"/>
  <c r="G16" i="5"/>
  <c r="G18" i="5"/>
  <c r="G8" i="5"/>
  <c r="F15" i="5"/>
  <c r="D15" i="5"/>
  <c r="F9" i="5"/>
  <c r="G9" i="5" s="1"/>
  <c r="F13" i="5"/>
  <c r="G13" i="5" s="1"/>
  <c r="F69" i="5"/>
  <c r="F68" i="5" s="1"/>
  <c r="D68" i="5"/>
  <c r="F66" i="5"/>
  <c r="F65" i="5" s="1"/>
  <c r="D66" i="5"/>
  <c r="D65" i="5" s="1"/>
  <c r="F54" i="5"/>
  <c r="F53" i="5" s="1"/>
  <c r="D54" i="5"/>
  <c r="D53" i="5" s="1"/>
  <c r="F50" i="5"/>
  <c r="D50" i="5"/>
  <c r="D49" i="5" s="1"/>
  <c r="F46" i="5"/>
  <c r="F45" i="5" s="1"/>
  <c r="D46" i="5"/>
  <c r="G46" i="5" s="1"/>
  <c r="F21" i="5"/>
  <c r="G21" i="5" s="1"/>
  <c r="F19" i="5"/>
  <c r="D21" i="5"/>
  <c r="D19" i="5"/>
  <c r="F17" i="5"/>
  <c r="G17" i="5" s="1"/>
  <c r="D17" i="5"/>
  <c r="D13" i="5"/>
  <c r="F11" i="5"/>
  <c r="D11" i="5"/>
  <c r="G11" i="5" s="1"/>
  <c r="D9" i="5"/>
  <c r="F7" i="5"/>
  <c r="D7" i="5"/>
  <c r="F41" i="5"/>
  <c r="G41" i="5" s="1"/>
  <c r="D41" i="5"/>
  <c r="D40" i="5" s="1"/>
  <c r="F37" i="5"/>
  <c r="D37" i="5"/>
  <c r="D36" i="5" s="1"/>
  <c r="F26" i="5"/>
  <c r="G26" i="5" s="1"/>
  <c r="D26" i="5"/>
  <c r="D25" i="5" s="1"/>
  <c r="G66" i="5" l="1"/>
  <c r="G15" i="5"/>
  <c r="G68" i="5"/>
  <c r="G45" i="5"/>
  <c r="D6" i="5"/>
  <c r="G7" i="5"/>
  <c r="G37" i="5"/>
  <c r="G50" i="5"/>
  <c r="G19" i="5"/>
  <c r="D45" i="5"/>
  <c r="C24" i="5"/>
  <c r="G65" i="5"/>
  <c r="F25" i="5"/>
  <c r="F36" i="5"/>
  <c r="G36" i="5" s="1"/>
  <c r="F40" i="5"/>
  <c r="G40" i="5" s="1"/>
  <c r="F49" i="5"/>
  <c r="G49" i="5" s="1"/>
  <c r="G69" i="5"/>
  <c r="G53" i="5"/>
  <c r="D24" i="5"/>
  <c r="G54" i="5"/>
  <c r="F6" i="5"/>
  <c r="G6" i="5" s="1"/>
  <c r="F24" i="5" l="1"/>
  <c r="G24" i="5"/>
  <c r="G25" i="5"/>
  <c r="J129" i="3" l="1"/>
  <c r="L129" i="3" s="1"/>
  <c r="J164" i="3"/>
  <c r="J161" i="3"/>
  <c r="J159" i="3"/>
  <c r="L159" i="3" s="1"/>
  <c r="J152" i="3"/>
  <c r="K152" i="3" s="1"/>
  <c r="J148" i="3"/>
  <c r="J140" i="3"/>
  <c r="L140" i="3" s="1"/>
  <c r="J127" i="3"/>
  <c r="J117" i="3"/>
  <c r="J110" i="3"/>
  <c r="J105" i="3"/>
  <c r="J101" i="3"/>
  <c r="J99" i="3"/>
  <c r="L99" i="3" s="1"/>
  <c r="J95" i="3"/>
  <c r="G163" i="3"/>
  <c r="G150" i="3" s="1"/>
  <c r="G147" i="3"/>
  <c r="G144" i="3"/>
  <c r="G137" i="3"/>
  <c r="G104" i="3"/>
  <c r="G94" i="3"/>
  <c r="G93" i="3" s="1"/>
  <c r="G92" i="3" s="1"/>
  <c r="G15" i="3"/>
  <c r="J15" i="3"/>
  <c r="J71" i="3"/>
  <c r="J70" i="3"/>
  <c r="G48" i="3"/>
  <c r="G47" i="3" s="1"/>
  <c r="J163" i="3"/>
  <c r="H163" i="3"/>
  <c r="H150" i="3"/>
  <c r="J147" i="3"/>
  <c r="J144" i="3"/>
  <c r="H144" i="3"/>
  <c r="K140" i="3"/>
  <c r="L138" i="3"/>
  <c r="J137" i="3"/>
  <c r="L137" i="3" s="1"/>
  <c r="K129" i="3"/>
  <c r="L127" i="3"/>
  <c r="L117" i="3"/>
  <c r="K117" i="3"/>
  <c r="L110" i="3"/>
  <c r="K110" i="3"/>
  <c r="L105" i="3"/>
  <c r="K105" i="3"/>
  <c r="J104" i="3"/>
  <c r="L104" i="3" s="1"/>
  <c r="L101" i="3"/>
  <c r="K101" i="3"/>
  <c r="K99" i="3"/>
  <c r="L95" i="3"/>
  <c r="K95" i="3"/>
  <c r="J94" i="3"/>
  <c r="L94" i="3" s="1"/>
  <c r="H93" i="3"/>
  <c r="H92" i="3" s="1"/>
  <c r="J86" i="3"/>
  <c r="L86" i="3" s="1"/>
  <c r="H86" i="3"/>
  <c r="G86" i="3"/>
  <c r="H85" i="3"/>
  <c r="H84" i="3" s="1"/>
  <c r="G85" i="3"/>
  <c r="G84" i="3" s="1"/>
  <c r="J80" i="3"/>
  <c r="H80" i="3"/>
  <c r="G80" i="3"/>
  <c r="J79" i="3"/>
  <c r="G79" i="3"/>
  <c r="J74" i="3"/>
  <c r="L74" i="3" s="1"/>
  <c r="G74" i="3"/>
  <c r="G71" i="3"/>
  <c r="L62" i="3"/>
  <c r="J62" i="3"/>
  <c r="H62" i="3"/>
  <c r="L57" i="3"/>
  <c r="J57" i="3"/>
  <c r="H57" i="3"/>
  <c r="H56" i="3" s="1"/>
  <c r="G57" i="3"/>
  <c r="J56" i="3"/>
  <c r="L56" i="3" s="1"/>
  <c r="G56" i="3"/>
  <c r="J48" i="3"/>
  <c r="L48" i="3" s="1"/>
  <c r="K47" i="3"/>
  <c r="J42" i="3"/>
  <c r="L42" i="3" s="1"/>
  <c r="G42" i="3"/>
  <c r="J39" i="3"/>
  <c r="L39" i="3" s="1"/>
  <c r="H39" i="3"/>
  <c r="L36" i="3"/>
  <c r="J36" i="3"/>
  <c r="H36" i="3"/>
  <c r="G36" i="3"/>
  <c r="J33" i="3"/>
  <c r="L33" i="3" s="1"/>
  <c r="G33" i="3"/>
  <c r="L30" i="3"/>
  <c r="J30" i="3"/>
  <c r="H30" i="3"/>
  <c r="G30" i="3"/>
  <c r="J27" i="3"/>
  <c r="L27" i="3" s="1"/>
  <c r="H27" i="3"/>
  <c r="G27" i="3"/>
  <c r="L24" i="3"/>
  <c r="J24" i="3"/>
  <c r="H24" i="3"/>
  <c r="G24" i="3"/>
  <c r="J19" i="3"/>
  <c r="L19" i="3" s="1"/>
  <c r="H19" i="3"/>
  <c r="G19" i="3"/>
  <c r="L16" i="3"/>
  <c r="J16" i="3"/>
  <c r="H16" i="3"/>
  <c r="G16" i="3"/>
  <c r="L13" i="3"/>
  <c r="J13" i="3"/>
  <c r="H13" i="3"/>
  <c r="H12" i="3" s="1"/>
  <c r="G13" i="3"/>
  <c r="G12" i="3" s="1"/>
  <c r="J12" i="3"/>
  <c r="L12" i="3" s="1"/>
  <c r="J16" i="1"/>
  <c r="L16" i="1" s="1"/>
  <c r="I16" i="1"/>
  <c r="L15" i="1"/>
  <c r="J15" i="1"/>
  <c r="I15" i="1"/>
  <c r="H15" i="1"/>
  <c r="G15" i="1"/>
  <c r="G16" i="1" s="1"/>
  <c r="J12" i="1"/>
  <c r="K12" i="1" s="1"/>
  <c r="I12" i="1"/>
  <c r="H12" i="1"/>
  <c r="G12" i="1"/>
  <c r="L152" i="3" l="1"/>
  <c r="J151" i="3"/>
  <c r="J150" i="3" s="1"/>
  <c r="L151" i="3"/>
  <c r="K137" i="3"/>
  <c r="K104" i="3"/>
  <c r="J93" i="3"/>
  <c r="L93" i="3" s="1"/>
  <c r="L163" i="3"/>
  <c r="H11" i="3"/>
  <c r="L15" i="3"/>
  <c r="J47" i="3"/>
  <c r="G70" i="3"/>
  <c r="G11" i="3"/>
  <c r="G10" i="3" s="1"/>
  <c r="L47" i="3"/>
  <c r="L150" i="3"/>
  <c r="K94" i="3"/>
  <c r="L164" i="3"/>
  <c r="J85" i="3"/>
  <c r="H16" i="1"/>
  <c r="K15" i="1"/>
  <c r="K16" i="1"/>
  <c r="L12" i="1"/>
  <c r="H10" i="3" l="1"/>
  <c r="K10" i="3" s="1"/>
  <c r="K11" i="3"/>
  <c r="K93" i="3"/>
  <c r="J92" i="3"/>
  <c r="L85" i="3"/>
  <c r="J84" i="3"/>
  <c r="L92" i="3"/>
  <c r="K151" i="3"/>
  <c r="K92" i="3" l="1"/>
  <c r="K150" i="3"/>
  <c r="L84" i="3"/>
  <c r="J11" i="3"/>
  <c r="J10" i="3" l="1"/>
  <c r="L11" i="3"/>
</calcChain>
</file>

<file path=xl/sharedStrings.xml><?xml version="1.0" encoding="utf-8"?>
<sst xmlns="http://schemas.openxmlformats.org/spreadsheetml/2006/main" count="576" uniqueCount="344">
  <si>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</si>
  <si>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</si>
  <si>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</si>
  <si>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</si>
  <si>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</si>
  <si>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</si>
  <si>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</si>
  <si>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</si>
  <si>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</si>
  <si>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</si>
  <si>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</si>
  <si>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</si>
  <si>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</si>
  <si>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</si>
  <si>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</si>
  <si>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</si>
  <si>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</si>
  <si>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</si>
  <si>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</si>
  <si>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</si>
  <si>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</si>
  <si>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</si>
  <si>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</si>
  <si>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</si>
  <si>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</si>
  <si>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</si>
  <si>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</si>
  <si>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</si>
  <si>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</si>
  <si>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</si>
  <si>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</si>
  <si>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</si>
  <si>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</si>
  <si>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</si>
  <si>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</si>
  <si>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</si>
  <si>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</si>
  <si>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</si>
  <si>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</si>
  <si>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</si>
  <si>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</si>
  <si>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</si>
  <si>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</si>
  <si>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</si>
  <si>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</si>
  <si>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</si>
  <si>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</si>
  <si>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</si>
  <si>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</si>
  <si>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</si>
  <si>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</si>
  <si>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</si>
  <si>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</si>
  <si>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</si>
  <si>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</si>
  <si>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</si>
  <si>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</si>
  <si>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</si>
  <si>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</si>
  <si>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</si>
  <si>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</si>
  <si>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</si>
  <si>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</si>
  <si>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</si>
  <si>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</si>
  <si>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</si>
  <si>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</si>
  <si>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</si>
  <si>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</si>
  <si>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 xml:space="preserve">NAZIV PRORAČUNSKOG KORISNIKA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</si>
  <si>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</si>
  <si>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</si>
  <si>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</si>
  <si>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</si>
  <si>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</si>
  <si>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</si>
  <si>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</si>
  <si>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</si>
  <si>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</si>
  <si>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 IZVRŠENJE 
N.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</si>
  <si>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</si>
  <si>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</si>
  <si>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</si>
  <si>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IZVRŠENJE FINANCIJSKOG PLANA PRORAČUNSKOG KORISNIKA DRŽAVNOG PRORAČUNA
ZA 2024. GODINU</t>
  </si>
  <si>
    <t>IZVORNI PLAN ILI REBALANS 2024.*</t>
  </si>
  <si>
    <t>TEKUĆI PLAN 2024.*</t>
  </si>
  <si>
    <t>OSTVARENJE/IZVRŠENJE 
2024.</t>
  </si>
  <si>
    <t xml:space="preserve">OSTVARENJE/IZVRŠENJE 
2024. </t>
  </si>
  <si>
    <t>OSTVARENJE/IZVRŠENJE 
2023.-1.</t>
  </si>
  <si>
    <t xml:space="preserve"> </t>
  </si>
  <si>
    <t xml:space="preserve">OSTVARENJE/ IZVRŠENJE 
1.-12.2023. </t>
  </si>
  <si>
    <t>Prihodi od poreza</t>
  </si>
  <si>
    <t>Porezi na robu i usluge</t>
  </si>
  <si>
    <t>Porez na dobitek od igra na sreću i ostali porezi od igara na sreću</t>
  </si>
  <si>
    <t xml:space="preserve">Kapitalne pomoći od inozemnih vlada </t>
  </si>
  <si>
    <t>Pomoći od međunrodnih organizacija te insitucija i tijela EU</t>
  </si>
  <si>
    <t>Tekuće pomoći od međunarodnih organizacija</t>
  </si>
  <si>
    <t>Kapitalne pomoći od međunarodnih organizacija</t>
  </si>
  <si>
    <t>Tekuće ppomoći od institucija i tijela EU</t>
  </si>
  <si>
    <t>Kapitlne pomoći od institucija i tijela EU</t>
  </si>
  <si>
    <t xml:space="preserve">Pomoći prorčaunu iz drugih prorčauna i izvanproračunskim korisnicima </t>
  </si>
  <si>
    <t xml:space="preserve">Tekuće pomoći proračunu iz drugih proračuna i izvanproračunskim korisnicima </t>
  </si>
  <si>
    <t xml:space="preserve">Kapitalne pomoći proračunu iz drugih proračuna  i izvanproračunskim korisnicima </t>
  </si>
  <si>
    <t>Pomoći od izvanproračunskih korisnika</t>
  </si>
  <si>
    <t xml:space="preserve">Tekuće pomoći od izvanproračunskih korisnika </t>
  </si>
  <si>
    <t>Kapitalne pomoći od izvanproračunskih korisnika</t>
  </si>
  <si>
    <t>Pomoći izravnanja za decentralizirane funkcije</t>
  </si>
  <si>
    <t>Tekuće pomoći izravnanja za decentralizirane funkcije</t>
  </si>
  <si>
    <t>Kapitalne pomoći izravnanja za decentralizirane funkcije</t>
  </si>
  <si>
    <t xml:space="preserve">Pomoći proračunskim korisnicima iz proračuna koji im nije nadležan </t>
  </si>
  <si>
    <t>Tekuće pomoći proračunskim korisnicima iz proračuna koji im nije nadležan</t>
  </si>
  <si>
    <t>Kapitalne pomoći proračunskim korisnicima iz proračuna koji im nije nadležan</t>
  </si>
  <si>
    <t>Pomoći unutar općeg proračuna temeljem protestiranih jamstava</t>
  </si>
  <si>
    <t>Pomoći primljene unutar općeg proračuna po protestiranim jamstvima</t>
  </si>
  <si>
    <t>Povrat pomoći danih unutar općeg proračuna po protestiranim jamstvima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</si>
  <si>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</si>
  <si>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</si>
  <si>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</si>
  <si>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</si>
  <si>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</si>
  <si>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</si>
  <si>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</si>
  <si>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</si>
  <si>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</si>
  <si>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</si>
  <si>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</si>
  <si>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</si>
  <si>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</si>
  <si>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</si>
  <si>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</si>
  <si>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</si>
  <si>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</si>
  <si>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>Prihodi od upravnih i administrativnih pristojbi, pristojbi po posebnim propisima i naknada</t>
  </si>
  <si>
    <t>Upravne i administrativne pristojbe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</si>
  <si>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</si>
  <si>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</si>
  <si>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</si>
  <si>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</si>
  <si>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po posebnim propisima</t>
  </si>
  <si>
    <t>Prihodi državne uprave</t>
  </si>
  <si>
    <t>Prihodi vodnog gospodarstva</t>
  </si>
  <si>
    <t>Doprinosi za šume</t>
  </si>
  <si>
    <t>Mjesni samodoprinos</t>
  </si>
  <si>
    <t xml:space="preserve">Ostali nespomenuti prihodi </t>
  </si>
  <si>
    <t>Naknade od financijske imovine</t>
  </si>
  <si>
    <t>Prihodi od novčane naknade poslodavca zbog nezapošljavanja osoba s invaliditetom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</si>
  <si>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</si>
  <si>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</si>
  <si>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</si>
  <si>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</si>
  <si>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Povrat donacija danih neprofitnim organizacijama, građanima i kućanstvima u tuzemstvu po protestiranim jamstvima</t>
  </si>
  <si>
    <t>Povrat kapitalnih pomoći danih trgovačkim društvima i obrtnicima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</si>
  <si>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</si>
  <si>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</si>
  <si>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</si>
  <si>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</si>
  <si>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</si>
  <si>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Plaće u naravi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</si>
  <si>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</si>
  <si>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</si>
  <si>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</si>
  <si>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</si>
  <si>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</si>
  <si>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</si>
  <si>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</si>
  <si>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</si>
  <si>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</si>
  <si>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</si>
  <si>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</si>
  <si>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</si>
  <si>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</si>
  <si>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</si>
  <si>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</si>
  <si>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</si>
  <si>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</si>
  <si>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</si>
  <si>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</si>
  <si>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</si>
  <si>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</si>
  <si>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</si>
  <si>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</si>
  <si>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</si>
  <si>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</si>
  <si>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</si>
  <si>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nepsomenuti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</si>
  <si>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</si>
  <si>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</si>
  <si>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</si>
  <si>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</si>
  <si>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</si>
  <si>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</si>
  <si>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</si>
  <si>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Financijski rashodi</t>
  </si>
  <si>
    <t>Kamate za primljene kredite i zajmove</t>
  </si>
  <si>
    <t>kamate za primljene zajmove od trgovačkih društava i obrtnika izvan javnog sektora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</si>
  <si>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</si>
  <si>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</si>
  <si>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</si>
  <si>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</si>
  <si>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i druge nagrade</t>
  </si>
  <si>
    <t>Ostalne naknade garđanima i kućanstvima…</t>
  </si>
  <si>
    <t>Naknade građanima i kućanstvima u novcu</t>
  </si>
  <si>
    <t xml:space="preserve">Ostali rashodi 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</si>
  <si>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</si>
  <si>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</si>
  <si>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</si>
  <si>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</si>
  <si>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</si>
  <si>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</si>
  <si>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</si>
  <si>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</si>
  <si>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</si>
  <si>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</si>
  <si>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</si>
  <si>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Knjige, umjetnička djela…</t>
  </si>
  <si>
    <t>Knjige u knjižnicama, udžbenici</t>
  </si>
  <si>
    <t>Rashodi za dodatna ulaganja u nefinancijskoj imovini</t>
  </si>
  <si>
    <t>Dodatna ulaganja na građevisnkim objektima</t>
  </si>
  <si>
    <t xml:space="preserve">OSTVARENJE/ IZVRŠENJE 
1.-12.2024. 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</si>
  <si>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</si>
  <si>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</si>
  <si>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</si>
  <si>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</si>
  <si>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</si>
  <si>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</si>
  <si>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</si>
  <si>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</si>
  <si>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</si>
  <si>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 xml:space="preserve"> IZVRŠENJE 
2023-1. </t>
  </si>
  <si>
    <t xml:space="preserve"> IZVRŠENJE 
2024. </t>
  </si>
  <si>
    <t xml:space="preserve">OSTVARENJE/IZVRŠENJE 
2023-1. </t>
  </si>
  <si>
    <t>Natjecanja, manifestacije i ostalo</t>
  </si>
  <si>
    <t>e-Škole</t>
  </si>
  <si>
    <t>Osobni pomoćnici i pomoćnici u nastavi</t>
  </si>
  <si>
    <t>1.1. Opći prihodi i primici</t>
  </si>
  <si>
    <t>A400103 Natjecanja, manifestacije i ostalo</t>
  </si>
  <si>
    <t>A400104 e-Škole</t>
  </si>
  <si>
    <t>A400115 Osobni pomoć. i pomoć. u nastavi</t>
  </si>
  <si>
    <t xml:space="preserve">K400114 Učionice budućnosti </t>
  </si>
  <si>
    <t xml:space="preserve">T400110 Financiranje troškova prehrane </t>
  </si>
  <si>
    <t>T400114 CI-Izvannastavne aktivnosti</t>
  </si>
  <si>
    <t>T400122 Učimo zajedno VII</t>
  </si>
  <si>
    <t>3.2. Vlastiti prihodi</t>
  </si>
  <si>
    <t>3 Vlastiti Prihodi</t>
  </si>
  <si>
    <t xml:space="preserve">T400111 Opskrba školskih ustanova
              higjenskim potrepštinama </t>
  </si>
  <si>
    <t>A403001 Rashodi djelatnosti</t>
  </si>
  <si>
    <t>4 Prihodi za poseben namjene - 
Decentralizacija</t>
  </si>
  <si>
    <t>4.4. Prihodi za poseben namjene - 
Decentralizacija</t>
  </si>
  <si>
    <t>A403004 Prijevoz učenika osnovnih škola</t>
  </si>
  <si>
    <t>5 Pomoći</t>
  </si>
  <si>
    <t xml:space="preserve">  5.1. Pomoći</t>
  </si>
  <si>
    <t xml:space="preserve">  5 Pomoći EU</t>
  </si>
  <si>
    <t>5.3. Pomoći EU</t>
  </si>
  <si>
    <t>5 Pomoći PK</t>
  </si>
  <si>
    <t>5.4. Pomoći PK</t>
  </si>
  <si>
    <t>T400101 Školski medni dan</t>
  </si>
  <si>
    <t>T400155 Rad s darovitim učeniciima u OŠ</t>
  </si>
  <si>
    <t xml:space="preserve">T400165 Prevencija mentalnog zdravlja OŠ </t>
  </si>
  <si>
    <t>T400167 Potpora učenicima raseljenima iz 
             Ukrajine</t>
  </si>
  <si>
    <t>5 Pomoći EU za PK</t>
  </si>
  <si>
    <t>5.5.Pomoći EU za PK</t>
  </si>
  <si>
    <t>T400140 Erasmus +  2021.-2027.</t>
  </si>
  <si>
    <t>6 Donacije PK</t>
  </si>
  <si>
    <t>6.2. Donacije PK</t>
  </si>
  <si>
    <t>A403002 Izgradnja i uređenje objekata
             te nabava i održavanje opreme</t>
  </si>
  <si>
    <t>A400118 Nabava udžbenika i drugih
             obrazovnih materijala</t>
  </si>
  <si>
    <t>3.2. Vlastiti prihodi PK</t>
  </si>
  <si>
    <t>T400121 Učimo zajedno VI+UZ V</t>
  </si>
  <si>
    <t>T400121 Učimo zajedno VI +UZ V</t>
  </si>
  <si>
    <t>K400105 Jadranski RZC STEM 
            (+Cimaj iz 2023)</t>
  </si>
  <si>
    <t>12446 OŠ Josipa Pupačića, Omiš</t>
  </si>
  <si>
    <t>Razvoj odgojno obrazovnog sustava</t>
  </si>
  <si>
    <t>Program 4001</t>
  </si>
  <si>
    <t>Aktivnost A400103</t>
  </si>
  <si>
    <t>Izvor 1.1.1.</t>
  </si>
  <si>
    <t>Opći prihodi i primici</t>
  </si>
  <si>
    <t>Izvor 1.1.2.</t>
  </si>
  <si>
    <t>Opći prihodi i primici - prenesena sredstva</t>
  </si>
  <si>
    <t>Kto 32</t>
  </si>
  <si>
    <t>Aktivnost A400104</t>
  </si>
  <si>
    <t>Kto 31</t>
  </si>
  <si>
    <t>Aktivnost A400115</t>
  </si>
  <si>
    <t>Izvor 5.4.1.</t>
  </si>
  <si>
    <t>Pomoći PK</t>
  </si>
  <si>
    <t>Aktivnost A400118</t>
  </si>
  <si>
    <t>Nabava udžbenika i drugih obrazovnih materijala</t>
  </si>
  <si>
    <t>Kto 42</t>
  </si>
  <si>
    <t>Aktivnost K400105</t>
  </si>
  <si>
    <t>Jadranski RZC STEM</t>
  </si>
  <si>
    <t>Izvor 5.4.2.</t>
  </si>
  <si>
    <t>Pomoći PK - prenesena sredstva</t>
  </si>
  <si>
    <t>Aktivnost K400114</t>
  </si>
  <si>
    <t>Učionice budućnosti u OŠ</t>
  </si>
  <si>
    <t>Aktivnost T400101</t>
  </si>
  <si>
    <t>Školski medni dan</t>
  </si>
  <si>
    <t>Izvor 5.1.1.</t>
  </si>
  <si>
    <t>Pomoći</t>
  </si>
  <si>
    <t>Aktivnost T400110</t>
  </si>
  <si>
    <t>Financiranje troškova prehrane za učenike</t>
  </si>
  <si>
    <t>Aktivnost T400111</t>
  </si>
  <si>
    <t>Opskrba školskih ustanova higijenskim potrepštinama</t>
  </si>
  <si>
    <t>Izvor 3.2.1.</t>
  </si>
  <si>
    <t>Vlastiti prihodi PK</t>
  </si>
  <si>
    <t>Kto 38</t>
  </si>
  <si>
    <t>Ostali rashodi</t>
  </si>
  <si>
    <t>Aktivnost T400114</t>
  </si>
  <si>
    <t>CI - Izvannastavne aktivnosti</t>
  </si>
  <si>
    <t>Aktivnost T400121</t>
  </si>
  <si>
    <t>Učimo zajedno VI</t>
  </si>
  <si>
    <t>Izvor 5.3.1.</t>
  </si>
  <si>
    <t>Pomoći EU</t>
  </si>
  <si>
    <t>Izvor 5.3.2.</t>
  </si>
  <si>
    <t>Pomoći EU - prenesena sredstva</t>
  </si>
  <si>
    <t>Aktivnost T400122</t>
  </si>
  <si>
    <t>Učimo zajedno VII</t>
  </si>
  <si>
    <t>Aktivnost T400140</t>
  </si>
  <si>
    <t>Erasmus + 2021.-2027.</t>
  </si>
  <si>
    <t>Izvor 5.5.1.</t>
  </si>
  <si>
    <t>Pomoći EU za PK</t>
  </si>
  <si>
    <t>Izvor 5.5.2.</t>
  </si>
  <si>
    <t>Pomoći EU za PK - prenesena sredstva</t>
  </si>
  <si>
    <t>Aktivnost T400155</t>
  </si>
  <si>
    <t>Rad s darovitim učenicima u OŠ i SŠ</t>
  </si>
  <si>
    <t>Aktivnost T400165</t>
  </si>
  <si>
    <t>Prevencija mentalnog zdravlja OŠ i SŠ</t>
  </si>
  <si>
    <t>Aktivnost T400167</t>
  </si>
  <si>
    <t>Potpora učenicima raseljenima iz Ukrajine</t>
  </si>
  <si>
    <t>Program 4030</t>
  </si>
  <si>
    <t>Osnovnoškolsko obrazovanje</t>
  </si>
  <si>
    <t>Aktivnost A403001</t>
  </si>
  <si>
    <t>Rashodi djelatnosti</t>
  </si>
  <si>
    <t>Izvor 3.2.2.</t>
  </si>
  <si>
    <t>Vlastiti prihodi PK - prenesena sredstva</t>
  </si>
  <si>
    <t>Izvor 4.4.1.</t>
  </si>
  <si>
    <t xml:space="preserve">Prihodi za posebne namjene - Decentralizacija </t>
  </si>
  <si>
    <t>Kto 34</t>
  </si>
  <si>
    <t>Aktivnost A403002</t>
  </si>
  <si>
    <t>Izgradnja i uređenje objekata te nabava i održavanje opreme</t>
  </si>
  <si>
    <t>Izvor 6.2.1.</t>
  </si>
  <si>
    <t>Donacije PK</t>
  </si>
  <si>
    <t>Izvor 6.2.2.</t>
  </si>
  <si>
    <t xml:space="preserve"> Donacije PK - prenesena sredstva</t>
  </si>
  <si>
    <t>Aktivnost A403004</t>
  </si>
  <si>
    <t>Prijevoz učenika osnovnih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</si>
</sst>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€-41A]_-;\-* #,##0.00\ [$€-41A]_-;_-* &quot;-&quot;??\ [$€-41A]_-;_-@_-"/>
    <numFmt numFmtId="166" formatCode="_-* #,##0.00\ [$€-41A]_-;\-* #,##0.00\ [$€-41A]_-;_-* &quot;-&quot;\ [$€-41A]_-;_-@_-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Times New Roman"/>
      <family val="1"/>
    </font>
    <font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i/>
      <u/>
      <sz val="10"/>
      <color indexed="8"/>
      <name val="Arial"/>
      <family val="2"/>
      <charset val="238"/>
    </font>
    <font>
      <i/>
      <u/>
      <sz val="10"/>
      <color rgb="FF000000"/>
      <name val="Arial"/>
      <family val="2"/>
      <charset val="238"/>
    </font>
    <font>
      <u val="singleAccounting"/>
      <sz val="10"/>
      <color indexed="8"/>
      <name val="Arial"/>
      <family val="2"/>
      <charset val="238"/>
    </font>
    <font>
      <b/>
      <u val="singleAccounting"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20" fillId="0" borderId="0" applyFont="0" applyFill="0" applyBorder="0" applyAlignment="0" applyProtection="0"/>
    <xf numFmtId="0" fontId="3" fillId="0" borderId="0"/>
    <xf numFmtId="0" fontId="7" fillId="0" borderId="0"/>
    <xf numFmtId="9" fontId="20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 applyProtection="1">
      <alignment horizontal="right" wrapText="1"/>
    </xf>
    <xf numFmtId="3" fontId="5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3" fontId="4" fillId="3" borderId="3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Border="1" applyAlignment="1">
      <alignment horizontal="right"/>
    </xf>
    <xf numFmtId="165" fontId="7" fillId="0" borderId="3" xfId="0" applyNumberFormat="1" applyFont="1" applyFill="1" applyBorder="1" applyAlignment="1" applyProtection="1">
      <alignment vertical="center"/>
    </xf>
    <xf numFmtId="165" fontId="3" fillId="0" borderId="3" xfId="0" applyNumberFormat="1" applyFont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 applyProtection="1">
      <alignment vertical="center" wrapText="1"/>
    </xf>
    <xf numFmtId="165" fontId="5" fillId="0" borderId="3" xfId="0" applyNumberFormat="1" applyFont="1" applyBorder="1" applyAlignment="1">
      <alignment horizontal="right"/>
    </xf>
    <xf numFmtId="164" fontId="9" fillId="3" borderId="3" xfId="0" applyNumberFormat="1" applyFont="1" applyFill="1" applyBorder="1" applyAlignment="1">
      <alignment vertical="center"/>
    </xf>
    <xf numFmtId="164" fontId="9" fillId="3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2" fillId="2" borderId="3" xfId="3" applyFont="1" applyFill="1" applyBorder="1" applyAlignment="1">
      <alignment horizontal="left" vertical="center" wrapText="1"/>
    </xf>
    <xf numFmtId="0" fontId="22" fillId="0" borderId="3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3" fontId="16" fillId="2" borderId="3" xfId="0" applyNumberFormat="1" applyFont="1" applyFill="1" applyBorder="1" applyAlignment="1">
      <alignment vertical="center" wrapText="1"/>
    </xf>
    <xf numFmtId="3" fontId="24" fillId="2" borderId="3" xfId="0" applyNumberFormat="1" applyFont="1" applyFill="1" applyBorder="1" applyAlignment="1">
      <alignment vertical="center" wrapText="1"/>
    </xf>
    <xf numFmtId="0" fontId="21" fillId="0" borderId="0" xfId="0" applyFont="1"/>
    <xf numFmtId="0" fontId="25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3" fontId="26" fillId="2" borderId="3" xfId="0" applyNumberFormat="1" applyFont="1" applyFill="1" applyBorder="1" applyAlignment="1">
      <alignment horizontal="right"/>
    </xf>
    <xf numFmtId="164" fontId="27" fillId="2" borderId="3" xfId="0" applyNumberFormat="1" applyFont="1" applyFill="1" applyBorder="1"/>
    <xf numFmtId="3" fontId="27" fillId="2" borderId="3" xfId="0" applyNumberFormat="1" applyFont="1" applyFill="1" applyBorder="1"/>
    <xf numFmtId="3" fontId="28" fillId="2" borderId="3" xfId="0" applyNumberFormat="1" applyFont="1" applyFill="1" applyBorder="1"/>
    <xf numFmtId="164" fontId="29" fillId="2" borderId="3" xfId="0" applyNumberFormat="1" applyFont="1" applyFill="1" applyBorder="1" applyAlignment="1">
      <alignment horizontal="right"/>
    </xf>
    <xf numFmtId="164" fontId="27" fillId="2" borderId="3" xfId="0" applyNumberFormat="1" applyFont="1" applyFill="1" applyBorder="1" applyAlignment="1">
      <alignment horizontal="right"/>
    </xf>
    <xf numFmtId="3" fontId="28" fillId="2" borderId="3" xfId="0" applyNumberFormat="1" applyFont="1" applyFill="1" applyBorder="1" applyAlignment="1">
      <alignment horizontal="right"/>
    </xf>
    <xf numFmtId="164" fontId="28" fillId="2" borderId="3" xfId="2" applyNumberFormat="1" applyFont="1" applyFill="1" applyBorder="1" applyAlignment="1">
      <alignment horizontal="right"/>
    </xf>
    <xf numFmtId="164" fontId="28" fillId="2" borderId="3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164" fontId="29" fillId="2" borderId="3" xfId="2" applyNumberFormat="1" applyFont="1" applyFill="1" applyBorder="1" applyAlignment="1">
      <alignment horizontal="right"/>
    </xf>
    <xf numFmtId="3" fontId="30" fillId="2" borderId="3" xfId="0" applyNumberFormat="1" applyFont="1" applyFill="1" applyBorder="1" applyAlignment="1">
      <alignment vertical="center" wrapText="1"/>
    </xf>
    <xf numFmtId="164" fontId="31" fillId="0" borderId="3" xfId="0" applyNumberFormat="1" applyFont="1" applyBorder="1"/>
    <xf numFmtId="164" fontId="7" fillId="0" borderId="3" xfId="0" applyNumberFormat="1" applyFont="1" applyBorder="1"/>
    <xf numFmtId="3" fontId="32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3" fontId="9" fillId="2" borderId="3" xfId="0" applyNumberFormat="1" applyFont="1" applyFill="1" applyBorder="1"/>
    <xf numFmtId="3" fontId="7" fillId="2" borderId="3" xfId="0" applyNumberFormat="1" applyFont="1" applyFill="1" applyBorder="1"/>
    <xf numFmtId="164" fontId="25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31" fillId="0" borderId="3" xfId="0" applyFont="1" applyBorder="1"/>
    <xf numFmtId="165" fontId="7" fillId="2" borderId="3" xfId="0" applyNumberFormat="1" applyFont="1" applyFill="1" applyBorder="1" applyAlignment="1">
      <alignment horizontal="right"/>
    </xf>
    <xf numFmtId="0" fontId="7" fillId="0" borderId="3" xfId="0" applyFont="1" applyBorder="1"/>
    <xf numFmtId="164" fontId="7" fillId="2" borderId="3" xfId="2" applyNumberFormat="1" applyFont="1" applyFill="1" applyBorder="1" applyAlignment="1">
      <alignment horizontal="right"/>
    </xf>
    <xf numFmtId="0" fontId="31" fillId="0" borderId="0" xfId="0" applyFont="1"/>
    <xf numFmtId="164" fontId="9" fillId="0" borderId="3" xfId="0" applyNumberFormat="1" applyFont="1" applyBorder="1"/>
    <xf numFmtId="164" fontId="7" fillId="0" borderId="3" xfId="2" applyNumberFormat="1" applyFont="1" applyBorder="1"/>
    <xf numFmtId="164" fontId="28" fillId="2" borderId="3" xfId="0" applyNumberFormat="1" applyFont="1" applyFill="1" applyBorder="1" applyAlignment="1">
      <alignment horizontal="right" wrapText="1"/>
    </xf>
    <xf numFmtId="3" fontId="28" fillId="2" borderId="3" xfId="0" applyNumberFormat="1" applyFont="1" applyFill="1" applyBorder="1" applyAlignment="1">
      <alignment horizontal="right" wrapText="1"/>
    </xf>
    <xf numFmtId="164" fontId="29" fillId="2" borderId="3" xfId="0" applyNumberFormat="1" applyFont="1" applyFill="1" applyBorder="1" applyAlignment="1">
      <alignment horizontal="right" wrapText="1"/>
    </xf>
    <xf numFmtId="4" fontId="31" fillId="0" borderId="0" xfId="0" applyNumberFormat="1" applyFont="1"/>
    <xf numFmtId="0" fontId="33" fillId="0" borderId="3" xfId="4" applyNumberFormat="1" applyFont="1" applyFill="1" applyBorder="1" applyAlignment="1" applyProtection="1">
      <alignment horizontal="left" vertical="center" wrapText="1"/>
    </xf>
    <xf numFmtId="0" fontId="34" fillId="0" borderId="3" xfId="4" applyNumberFormat="1" applyFont="1" applyFill="1" applyBorder="1" applyAlignment="1" applyProtection="1">
      <alignment horizontal="left" vertical="center" wrapText="1"/>
    </xf>
    <xf numFmtId="164" fontId="35" fillId="0" borderId="3" xfId="0" applyNumberFormat="1" applyFont="1" applyBorder="1"/>
    <xf numFmtId="165" fontId="0" fillId="0" borderId="3" xfId="0" applyNumberFormat="1" applyBorder="1"/>
    <xf numFmtId="166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165" fontId="16" fillId="2" borderId="3" xfId="0" applyNumberFormat="1" applyFont="1" applyFill="1" applyBorder="1" applyAlignment="1" applyProtection="1">
      <alignment vertical="center" wrapText="1"/>
    </xf>
    <xf numFmtId="165" fontId="3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wrapText="1" indent="1"/>
    </xf>
    <xf numFmtId="0" fontId="25" fillId="2" borderId="3" xfId="0" applyNumberFormat="1" applyFont="1" applyFill="1" applyBorder="1" applyAlignment="1" applyProtection="1">
      <alignment horizontal="left" vertical="center" wrapText="1" indent="1"/>
    </xf>
    <xf numFmtId="0" fontId="8" fillId="4" borderId="3" xfId="0" applyFont="1" applyFill="1" applyBorder="1" applyAlignment="1">
      <alignment horizontal="left" vertical="center" wrapText="1" indent="1"/>
    </xf>
    <xf numFmtId="165" fontId="3" fillId="4" borderId="3" xfId="0" applyNumberFormat="1" applyFont="1" applyFill="1" applyBorder="1" applyAlignment="1">
      <alignment horizontal="right"/>
    </xf>
    <xf numFmtId="165" fontId="3" fillId="4" borderId="3" xfId="0" applyNumberFormat="1" applyFont="1" applyFill="1" applyBorder="1" applyAlignment="1" applyProtection="1">
      <alignment horizontal="right" wrapText="1"/>
    </xf>
    <xf numFmtId="165" fontId="0" fillId="4" borderId="3" xfId="0" applyNumberFormat="1" applyFill="1" applyBorder="1"/>
    <xf numFmtId="165" fontId="5" fillId="2" borderId="3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 applyProtection="1">
      <alignment horizontal="right" wrapText="1"/>
    </xf>
    <xf numFmtId="10" fontId="0" fillId="0" borderId="3" xfId="0" applyNumberFormat="1" applyBorder="1"/>
    <xf numFmtId="10" fontId="0" fillId="4" borderId="3" xfId="0" applyNumberFormat="1" applyFill="1" applyBorder="1"/>
    <xf numFmtId="2" fontId="0" fillId="0" borderId="3" xfId="5" applyNumberFormat="1" applyFont="1" applyBorder="1"/>
    <xf numFmtId="2" fontId="0" fillId="4" borderId="3" xfId="5" applyNumberFormat="1" applyFont="1" applyFill="1" applyBorder="1"/>
    <xf numFmtId="2" fontId="1" fillId="0" borderId="3" xfId="5" applyNumberFormat="1" applyFont="1" applyBorder="1"/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quotePrefix="1" applyFont="1" applyFill="1" applyBorder="1" applyAlignment="1">
      <alignment horizontal="right" wrapText="1"/>
    </xf>
    <xf numFmtId="0" fontId="5" fillId="3" borderId="3" xfId="0" applyNumberFormat="1" applyFont="1" applyFill="1" applyBorder="1" applyAlignment="1" applyProtection="1">
      <alignment horizontal="right" vertical="center" wrapText="1"/>
    </xf>
    <xf numFmtId="2" fontId="0" fillId="0" borderId="3" xfId="0" applyNumberFormat="1" applyBorder="1"/>
    <xf numFmtId="2" fontId="1" fillId="0" borderId="3" xfId="0" applyNumberFormat="1" applyFont="1" applyBorder="1"/>
    <xf numFmtId="0" fontId="5" fillId="2" borderId="4" xfId="0" applyNumberFormat="1" applyFont="1" applyFill="1" applyBorder="1" applyAlignment="1" applyProtection="1">
      <alignment horizontal="left" vertical="center" wrapText="1"/>
    </xf>
    <xf numFmtId="3" fontId="5" fillId="2" borderId="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5" fillId="2" borderId="3" xfId="0" applyNumberFormat="1" applyFont="1" applyFill="1" applyBorder="1" applyAlignment="1">
      <alignment horizontal="right"/>
    </xf>
    <xf numFmtId="166" fontId="3" fillId="2" borderId="4" xfId="0" applyNumberFormat="1" applyFont="1" applyFill="1" applyBorder="1" applyAlignment="1">
      <alignment horizontal="right"/>
    </xf>
    <xf numFmtId="0" fontId="36" fillId="2" borderId="1" xfId="0" applyNumberFormat="1" applyFont="1" applyFill="1" applyBorder="1" applyAlignment="1" applyProtection="1">
      <alignment horizontal="left" vertical="center" wrapText="1"/>
    </xf>
    <xf numFmtId="0" fontId="36" fillId="2" borderId="2" xfId="0" applyNumberFormat="1" applyFont="1" applyFill="1" applyBorder="1" applyAlignment="1" applyProtection="1">
      <alignment horizontal="left" vertical="center" wrapText="1"/>
    </xf>
    <xf numFmtId="0" fontId="36" fillId="2" borderId="4" xfId="0" applyNumberFormat="1" applyFont="1" applyFill="1" applyBorder="1" applyAlignment="1" applyProtection="1">
      <alignment horizontal="left" vertical="center" wrapText="1"/>
    </xf>
    <xf numFmtId="166" fontId="36" fillId="2" borderId="4" xfId="0" applyNumberFormat="1" applyFont="1" applyFill="1" applyBorder="1" applyAlignment="1">
      <alignment horizontal="right"/>
    </xf>
    <xf numFmtId="166" fontId="36" fillId="2" borderId="3" xfId="0" applyNumberFormat="1" applyFont="1" applyFill="1" applyBorder="1" applyAlignment="1">
      <alignment horizontal="right"/>
    </xf>
    <xf numFmtId="3" fontId="36" fillId="2" borderId="3" xfId="0" applyNumberFormat="1" applyFont="1" applyFill="1" applyBorder="1" applyAlignment="1">
      <alignment horizontal="right"/>
    </xf>
    <xf numFmtId="0" fontId="37" fillId="2" borderId="4" xfId="0" applyNumberFormat="1" applyFont="1" applyFill="1" applyBorder="1" applyAlignment="1" applyProtection="1">
      <alignment horizontal="left" vertical="center" wrapText="1"/>
    </xf>
    <xf numFmtId="166" fontId="37" fillId="2" borderId="4" xfId="0" applyNumberFormat="1" applyFont="1" applyFill="1" applyBorder="1" applyAlignment="1">
      <alignment horizontal="right"/>
    </xf>
    <xf numFmtId="166" fontId="37" fillId="2" borderId="3" xfId="0" applyNumberFormat="1" applyFont="1" applyFill="1" applyBorder="1" applyAlignment="1">
      <alignment horizontal="right"/>
    </xf>
    <xf numFmtId="3" fontId="37" fillId="2" borderId="3" xfId="0" applyNumberFormat="1" applyFont="1" applyFill="1" applyBorder="1" applyAlignment="1">
      <alignment horizontal="right"/>
    </xf>
    <xf numFmtId="0" fontId="33" fillId="0" borderId="3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166" fontId="40" fillId="2" borderId="3" xfId="0" applyNumberFormat="1" applyFont="1" applyFill="1" applyBorder="1" applyAlignment="1">
      <alignment horizontal="right"/>
    </xf>
    <xf numFmtId="166" fontId="41" fillId="2" borderId="4" xfId="0" applyNumberFormat="1" applyFont="1" applyFill="1" applyBorder="1" applyAlignment="1">
      <alignment horizontal="right"/>
    </xf>
    <xf numFmtId="166" fontId="41" fillId="2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Fill="1" applyBorder="1" applyAlignment="1" applyProtection="1">
      <alignment horizontal="right" vertical="center" wrapText="1"/>
    </xf>
    <xf numFmtId="4" fontId="4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36" fillId="2" borderId="1" xfId="0" applyNumberFormat="1" applyFont="1" applyFill="1" applyBorder="1" applyAlignment="1" applyProtection="1">
      <alignment horizontal="left" vertical="center" wrapText="1"/>
    </xf>
    <xf numFmtId="0" fontId="36" fillId="2" borderId="2" xfId="0" applyNumberFormat="1" applyFont="1" applyFill="1" applyBorder="1" applyAlignment="1" applyProtection="1">
      <alignment horizontal="left" vertical="center" wrapText="1"/>
    </xf>
    <xf numFmtId="0" fontId="36" fillId="2" borderId="4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38" fillId="2" borderId="1" xfId="0" applyNumberFormat="1" applyFont="1" applyFill="1" applyBorder="1" applyAlignment="1" applyProtection="1">
      <alignment horizontal="left" vertical="center" wrapText="1"/>
    </xf>
    <xf numFmtId="0" fontId="38" fillId="2" borderId="2" xfId="0" applyNumberFormat="1" applyFont="1" applyFill="1" applyBorder="1" applyAlignment="1" applyProtection="1">
      <alignment horizontal="left" vertical="center" wrapText="1"/>
    </xf>
    <xf numFmtId="0" fontId="38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7" fillId="2" borderId="1" xfId="0" applyNumberFormat="1" applyFont="1" applyFill="1" applyBorder="1" applyAlignment="1" applyProtection="1">
      <alignment horizontal="left" vertical="center" wrapText="1"/>
    </xf>
    <xf numFmtId="0" fontId="37" fillId="2" borderId="2" xfId="0" applyNumberFormat="1" applyFont="1" applyFill="1" applyBorder="1" applyAlignment="1" applyProtection="1">
      <alignment horizontal="left" vertical="center" wrapText="1"/>
    </xf>
    <xf numFmtId="0" fontId="37" fillId="2" borderId="4" xfId="0" applyNumberFormat="1" applyFont="1" applyFill="1" applyBorder="1" applyAlignment="1" applyProtection="1">
      <alignment horizontal="left" vertical="center" wrapText="1"/>
    </xf>
    <xf numFmtId="0" fontId="17" fillId="2" borderId="0" xfId="0" applyFont="1" applyFill="1" applyAlignment="1">
      <alignment horizont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</cellXfs>
  <cellStyles count="6">
    <cellStyle name="Normalno" xfId="0" builtinId="0"/>
    <cellStyle name="Normalno 2" xfId="4"/>
    <cellStyle name="Obično_List4" xfId="1"/>
    <cellStyle name="Obično_List7" xfId="3"/>
    <cellStyle name="Postotak" xfId="5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"/>
  <sheetViews>
    <sheetView zoomScaleNormal="100" workbookViewId="0">
      <selection activeCell="I27" sqref="I2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71" t="s">
        <v>83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30"/>
    </row>
    <row r="2" spans="2:13" ht="18" customHeight="1" x14ac:dyDescent="0.25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3"/>
    </row>
    <row r="3" spans="2:13" ht="15.75" customHeight="1" x14ac:dyDescent="0.25">
      <c r="B3" s="171" t="s">
        <v>11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29"/>
    </row>
    <row r="4" spans="2:13" ht="18" x14ac:dyDescent="0.25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4"/>
    </row>
    <row r="5" spans="2:13" ht="18" customHeight="1" x14ac:dyDescent="0.25">
      <c r="B5" s="171" t="s">
        <v>65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28"/>
    </row>
    <row r="6" spans="2:13" ht="18" customHeight="1" x14ac:dyDescent="0.25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28"/>
    </row>
    <row r="7" spans="2:13" ht="18" customHeight="1" x14ac:dyDescent="0.25">
      <c r="B7" s="188" t="s">
        <v>74</v>
      </c>
      <c r="C7" s="188"/>
      <c r="D7" s="188"/>
      <c r="E7" s="188"/>
      <c r="F7" s="188"/>
      <c r="G7" s="56"/>
      <c r="H7" s="52"/>
      <c r="I7" s="52"/>
      <c r="J7" s="52"/>
      <c r="K7" s="53"/>
      <c r="L7" s="53"/>
    </row>
    <row r="8" spans="2:13" ht="25.5" x14ac:dyDescent="0.25">
      <c r="B8" s="181" t="s">
        <v>7</v>
      </c>
      <c r="C8" s="181"/>
      <c r="D8" s="181"/>
      <c r="E8" s="181"/>
      <c r="F8" s="181"/>
      <c r="G8" s="31" t="s">
        <v>88</v>
      </c>
      <c r="H8" s="31" t="s">
        <v>84</v>
      </c>
      <c r="I8" s="31" t="s">
        <v>85</v>
      </c>
      <c r="J8" s="31" t="s">
        <v>86</v>
      </c>
      <c r="K8" s="31" t="s">
        <v>29</v>
      </c>
      <c r="L8" s="31" t="s">
        <v>63</v>
      </c>
    </row>
    <row r="9" spans="2:13" x14ac:dyDescent="0.25">
      <c r="B9" s="182">
        <v>1</v>
      </c>
      <c r="C9" s="182"/>
      <c r="D9" s="182"/>
      <c r="E9" s="182"/>
      <c r="F9" s="183"/>
      <c r="G9" s="36">
        <v>2</v>
      </c>
      <c r="H9" s="35">
        <v>3</v>
      </c>
      <c r="I9" s="35">
        <v>4</v>
      </c>
      <c r="J9" s="35">
        <v>5</v>
      </c>
      <c r="K9" s="35" t="s">
        <v>46</v>
      </c>
      <c r="L9" s="35" t="s">
        <v>47</v>
      </c>
    </row>
    <row r="10" spans="2:13" x14ac:dyDescent="0.25">
      <c r="B10" s="177" t="s">
        <v>31</v>
      </c>
      <c r="C10" s="178"/>
      <c r="D10" s="178"/>
      <c r="E10" s="178"/>
      <c r="F10" s="179"/>
      <c r="G10" s="59">
        <v>3185616.1</v>
      </c>
      <c r="H10" s="166">
        <v>3599657.52</v>
      </c>
      <c r="I10" s="60"/>
      <c r="J10" s="58">
        <v>3751739.79</v>
      </c>
      <c r="K10" s="20"/>
      <c r="L10" s="20"/>
    </row>
    <row r="11" spans="2:13" x14ac:dyDescent="0.25">
      <c r="B11" s="180" t="s">
        <v>30</v>
      </c>
      <c r="C11" s="179"/>
      <c r="D11" s="179"/>
      <c r="E11" s="179"/>
      <c r="F11" s="179"/>
      <c r="G11" s="58">
        <v>0</v>
      </c>
      <c r="H11" s="60"/>
      <c r="I11" s="60"/>
      <c r="J11" s="58">
        <v>0</v>
      </c>
      <c r="K11" s="20"/>
      <c r="L11" s="20"/>
    </row>
    <row r="12" spans="2:13" x14ac:dyDescent="0.25">
      <c r="B12" s="174" t="s">
        <v>0</v>
      </c>
      <c r="C12" s="175"/>
      <c r="D12" s="175"/>
      <c r="E12" s="175"/>
      <c r="F12" s="176"/>
      <c r="G12" s="63">
        <f>G10+G11</f>
        <v>3185616.1</v>
      </c>
      <c r="H12" s="63">
        <f t="shared" ref="H12:J12" si="0">H10+H11</f>
        <v>3599657.52</v>
      </c>
      <c r="I12" s="63">
        <f t="shared" si="0"/>
        <v>0</v>
      </c>
      <c r="J12" s="63">
        <f t="shared" si="0"/>
        <v>3751739.79</v>
      </c>
      <c r="K12" s="19">
        <f>J12/G12*100</f>
        <v>117.77124651021195</v>
      </c>
      <c r="L12" s="19" t="e">
        <f>J12/I12*100</f>
        <v>#DIV/0!</v>
      </c>
    </row>
    <row r="13" spans="2:13" x14ac:dyDescent="0.25">
      <c r="B13" s="187" t="s">
        <v>32</v>
      </c>
      <c r="C13" s="178"/>
      <c r="D13" s="178"/>
      <c r="E13" s="178"/>
      <c r="F13" s="178"/>
      <c r="G13" s="57">
        <v>3157389.63</v>
      </c>
      <c r="H13" s="166">
        <v>3522195.5</v>
      </c>
      <c r="I13" s="60"/>
      <c r="J13" s="61">
        <v>3708470.44</v>
      </c>
      <c r="K13" s="21"/>
      <c r="L13" s="21"/>
    </row>
    <row r="14" spans="2:13" x14ac:dyDescent="0.25">
      <c r="B14" s="185" t="s">
        <v>33</v>
      </c>
      <c r="C14" s="179"/>
      <c r="D14" s="179"/>
      <c r="E14" s="179"/>
      <c r="F14" s="179"/>
      <c r="G14" s="57">
        <v>63915.86</v>
      </c>
      <c r="H14" s="59">
        <v>88148.22</v>
      </c>
      <c r="I14" s="62"/>
      <c r="J14" s="58">
        <v>93584.13</v>
      </c>
      <c r="K14" s="21"/>
      <c r="L14" s="21"/>
    </row>
    <row r="15" spans="2:13" x14ac:dyDescent="0.25">
      <c r="B15" s="23" t="s">
        <v>1</v>
      </c>
      <c r="C15" s="50"/>
      <c r="D15" s="50"/>
      <c r="E15" s="50"/>
      <c r="F15" s="50"/>
      <c r="G15" s="63">
        <f>G13+G14</f>
        <v>3221305.4899999998</v>
      </c>
      <c r="H15" s="63">
        <f>H13+H14</f>
        <v>3610343.72</v>
      </c>
      <c r="I15" s="63">
        <f t="shared" ref="I15:J15" si="1">I13+I14</f>
        <v>0</v>
      </c>
      <c r="J15" s="63">
        <f t="shared" si="1"/>
        <v>3802054.57</v>
      </c>
      <c r="K15" s="19">
        <f>J15/G15*100</f>
        <v>118.02837643939196</v>
      </c>
      <c r="L15" s="19" t="e">
        <f>J15/I15*100</f>
        <v>#DIV/0!</v>
      </c>
    </row>
    <row r="16" spans="2:13" x14ac:dyDescent="0.25">
      <c r="B16" s="186" t="s">
        <v>2</v>
      </c>
      <c r="C16" s="175"/>
      <c r="D16" s="175"/>
      <c r="E16" s="175"/>
      <c r="F16" s="175"/>
      <c r="G16" s="64">
        <f>G12-G15</f>
        <v>-35689.389999999665</v>
      </c>
      <c r="H16" s="64">
        <f>H12-H15</f>
        <v>-10686.200000000186</v>
      </c>
      <c r="I16" s="64">
        <f>I12-I15</f>
        <v>0</v>
      </c>
      <c r="J16" s="64">
        <f>J12-J15</f>
        <v>-50314.779999999795</v>
      </c>
      <c r="K16" s="19">
        <f>J16/G16*100</f>
        <v>140.97965810006914</v>
      </c>
      <c r="L16" s="19" t="e">
        <f>J16/I16*100</f>
        <v>#DIV/0!</v>
      </c>
    </row>
    <row r="17" spans="1:49" ht="18" x14ac:dyDescent="0.25"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"/>
    </row>
    <row r="18" spans="1:49" ht="18" customHeight="1" x14ac:dyDescent="0.25">
      <c r="B18" s="194" t="s">
        <v>71</v>
      </c>
      <c r="C18" s="194"/>
      <c r="D18" s="194"/>
      <c r="E18" s="194"/>
      <c r="F18" s="194"/>
      <c r="G18" s="51"/>
      <c r="H18" s="52"/>
      <c r="I18" s="52"/>
      <c r="J18" s="52"/>
      <c r="K18" s="53"/>
      <c r="L18" s="53"/>
      <c r="M18" s="1"/>
    </row>
    <row r="19" spans="1:49" ht="25.5" x14ac:dyDescent="0.25">
      <c r="B19" s="181" t="s">
        <v>7</v>
      </c>
      <c r="C19" s="181"/>
      <c r="D19" s="181"/>
      <c r="E19" s="181"/>
      <c r="F19" s="181"/>
      <c r="G19" s="31" t="s">
        <v>88</v>
      </c>
      <c r="H19" s="2" t="s">
        <v>84</v>
      </c>
      <c r="I19" s="2" t="s">
        <v>85</v>
      </c>
      <c r="J19" s="2" t="s">
        <v>87</v>
      </c>
      <c r="K19" s="2" t="s">
        <v>29</v>
      </c>
      <c r="L19" s="2" t="s">
        <v>63</v>
      </c>
    </row>
    <row r="20" spans="1:49" x14ac:dyDescent="0.25">
      <c r="B20" s="195">
        <v>1</v>
      </c>
      <c r="C20" s="196"/>
      <c r="D20" s="196"/>
      <c r="E20" s="196"/>
      <c r="F20" s="196"/>
      <c r="G20" s="37">
        <v>2</v>
      </c>
      <c r="H20" s="35">
        <v>3</v>
      </c>
      <c r="I20" s="35">
        <v>4</v>
      </c>
      <c r="J20" s="35">
        <v>5</v>
      </c>
      <c r="K20" s="35" t="s">
        <v>46</v>
      </c>
      <c r="L20" s="35" t="s">
        <v>47</v>
      </c>
    </row>
    <row r="21" spans="1:49" ht="15.75" customHeight="1" x14ac:dyDescent="0.25">
      <c r="B21" s="177" t="s">
        <v>34</v>
      </c>
      <c r="C21" s="197"/>
      <c r="D21" s="197"/>
      <c r="E21" s="197"/>
      <c r="F21" s="197"/>
      <c r="G21" s="140">
        <v>0</v>
      </c>
      <c r="H21" s="22">
        <v>0</v>
      </c>
      <c r="I21" s="22"/>
      <c r="J21" s="22">
        <v>0</v>
      </c>
      <c r="K21" s="22"/>
      <c r="L21" s="22"/>
    </row>
    <row r="22" spans="1:49" x14ac:dyDescent="0.25">
      <c r="B22" s="177" t="s">
        <v>35</v>
      </c>
      <c r="C22" s="178"/>
      <c r="D22" s="178"/>
      <c r="E22" s="178"/>
      <c r="F22" s="178"/>
      <c r="G22" s="141">
        <v>0</v>
      </c>
      <c r="H22" s="22">
        <v>0</v>
      </c>
      <c r="I22" s="22"/>
      <c r="J22" s="22">
        <v>0</v>
      </c>
      <c r="K22" s="22"/>
      <c r="L22" s="22"/>
    </row>
    <row r="23" spans="1:49" ht="15" customHeight="1" x14ac:dyDescent="0.25">
      <c r="B23" s="191" t="s">
        <v>64</v>
      </c>
      <c r="C23" s="192"/>
      <c r="D23" s="192"/>
      <c r="E23" s="192"/>
      <c r="F23" s="193"/>
      <c r="G23" s="142">
        <v>0</v>
      </c>
      <c r="H23" s="143">
        <v>0</v>
      </c>
      <c r="I23" s="143"/>
      <c r="J23" s="143">
        <v>0</v>
      </c>
      <c r="K23" s="143"/>
      <c r="L23" s="143"/>
    </row>
    <row r="24" spans="1:49" s="40" customFormat="1" ht="15" customHeight="1" x14ac:dyDescent="0.25">
      <c r="A24"/>
      <c r="B24" s="177" t="s">
        <v>17</v>
      </c>
      <c r="C24" s="178"/>
      <c r="D24" s="178"/>
      <c r="E24" s="178"/>
      <c r="F24" s="178"/>
      <c r="G24" s="168">
        <v>28640.53</v>
      </c>
      <c r="H24" s="167">
        <v>-10686.2</v>
      </c>
      <c r="I24" s="22"/>
      <c r="J24" s="167">
        <v>28640.53</v>
      </c>
      <c r="K24" s="22"/>
      <c r="L24" s="2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0" customFormat="1" ht="15" customHeight="1" x14ac:dyDescent="0.25">
      <c r="A25"/>
      <c r="B25" s="177" t="s">
        <v>70</v>
      </c>
      <c r="C25" s="178"/>
      <c r="D25" s="178"/>
      <c r="E25" s="178"/>
      <c r="F25" s="178"/>
      <c r="G25" s="168">
        <v>-10686.2</v>
      </c>
      <c r="H25" s="22"/>
      <c r="I25" s="22"/>
      <c r="J25" s="167">
        <v>26918.18</v>
      </c>
      <c r="K25" s="22"/>
      <c r="L25" s="2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9" customFormat="1" x14ac:dyDescent="0.25">
      <c r="A26" s="48"/>
      <c r="B26" s="191" t="s">
        <v>72</v>
      </c>
      <c r="C26" s="192"/>
      <c r="D26" s="192"/>
      <c r="E26" s="192"/>
      <c r="F26" s="193"/>
      <c r="G26" s="142"/>
      <c r="H26" s="143"/>
      <c r="I26" s="143"/>
      <c r="J26" s="143"/>
      <c r="K26" s="143"/>
      <c r="L26" s="143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</row>
    <row r="27" spans="1:49" ht="15.75" x14ac:dyDescent="0.25">
      <c r="B27" s="184" t="s">
        <v>73</v>
      </c>
      <c r="C27" s="184"/>
      <c r="D27" s="184"/>
      <c r="E27" s="184"/>
      <c r="F27" s="184"/>
      <c r="G27" s="170">
        <v>17954.330000000002</v>
      </c>
      <c r="H27" s="41"/>
      <c r="I27" s="41"/>
      <c r="J27" s="169">
        <v>55558.71</v>
      </c>
      <c r="K27" s="41"/>
      <c r="L27" s="41"/>
    </row>
    <row r="29" spans="1:49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8"/>
    </row>
    <row r="30" spans="1:49" x14ac:dyDescent="0.25">
      <c r="B30" s="172" t="s">
        <v>77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</row>
    <row r="31" spans="1:49" ht="15" customHeight="1" x14ac:dyDescent="0.25">
      <c r="B31" s="172" t="s">
        <v>78</v>
      </c>
      <c r="C31" s="172"/>
      <c r="D31" s="172"/>
      <c r="E31" s="172"/>
      <c r="F31" s="172"/>
      <c r="G31" s="172"/>
      <c r="H31" s="172"/>
      <c r="I31" s="172"/>
      <c r="J31" s="172"/>
      <c r="K31" s="172"/>
      <c r="L31" s="172"/>
    </row>
    <row r="32" spans="1:49" ht="15" customHeight="1" x14ac:dyDescent="0.25">
      <c r="B32" s="172" t="s">
        <v>80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</row>
    <row r="33" spans="2:12" ht="15" customHeight="1" x14ac:dyDescent="0.25">
      <c r="B33" s="172" t="s">
        <v>81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</row>
    <row r="34" spans="2:12" ht="36.75" customHeight="1" x14ac:dyDescent="0.25"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</row>
    <row r="35" spans="2:12" ht="15" customHeight="1" x14ac:dyDescent="0.25">
      <c r="B35" s="173" t="s">
        <v>82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</row>
    <row r="36" spans="2:12" x14ac:dyDescent="0.25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5"/>
  <sheetViews>
    <sheetView topLeftCell="A67" zoomScale="90" zoomScaleNormal="90" workbookViewId="0">
      <selection activeCell="K151" sqref="K15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  <col min="10" max="10" width="25.28515625" style="76" customWidth="1"/>
    <col min="11" max="12" width="15.7109375" customWidth="1"/>
  </cols>
  <sheetData>
    <row r="1" spans="2:12" ht="18" x14ac:dyDescent="0.25">
      <c r="B1" s="65" t="s">
        <v>89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2:12" ht="15.75" customHeight="1" x14ac:dyDescent="0.25">
      <c r="B2" s="204" t="s">
        <v>11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2:12" ht="18" x14ac:dyDescent="0.25">
      <c r="B3" s="65"/>
      <c r="C3" s="65"/>
      <c r="D3" s="65"/>
      <c r="E3" s="65"/>
      <c r="F3" s="65"/>
      <c r="G3" s="65"/>
      <c r="H3" s="65"/>
      <c r="I3" s="65"/>
      <c r="J3" s="66"/>
      <c r="K3" s="66"/>
      <c r="L3" s="66"/>
    </row>
    <row r="4" spans="2:12" ht="15.75" customHeight="1" x14ac:dyDescent="0.25">
      <c r="B4" s="204" t="s">
        <v>67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</row>
    <row r="5" spans="2:12" ht="18" x14ac:dyDescent="0.25">
      <c r="B5" s="65"/>
      <c r="C5" s="65"/>
      <c r="D5" s="65"/>
      <c r="E5" s="65"/>
      <c r="F5" s="65"/>
      <c r="G5" s="65"/>
      <c r="H5" s="65"/>
      <c r="I5" s="65"/>
      <c r="J5" s="66"/>
      <c r="K5" s="66"/>
      <c r="L5" s="66"/>
    </row>
    <row r="6" spans="2:12" ht="15.75" customHeight="1" x14ac:dyDescent="0.25">
      <c r="B6" s="204" t="s">
        <v>48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</row>
    <row r="7" spans="2:12" ht="18" x14ac:dyDescent="0.25">
      <c r="B7" s="65"/>
      <c r="C7" s="65"/>
      <c r="D7" s="65"/>
      <c r="E7" s="65"/>
      <c r="F7" s="65"/>
      <c r="G7" s="65"/>
      <c r="H7" s="65"/>
      <c r="I7" s="65"/>
      <c r="J7" s="66"/>
      <c r="K7" s="66"/>
      <c r="L7" s="66"/>
    </row>
    <row r="8" spans="2:12" ht="45" customHeight="1" x14ac:dyDescent="0.25">
      <c r="B8" s="198" t="s">
        <v>7</v>
      </c>
      <c r="C8" s="199"/>
      <c r="D8" s="199"/>
      <c r="E8" s="199"/>
      <c r="F8" s="200"/>
      <c r="G8" s="67" t="s">
        <v>90</v>
      </c>
      <c r="H8" s="67" t="s">
        <v>84</v>
      </c>
      <c r="I8" s="67" t="s">
        <v>85</v>
      </c>
      <c r="J8" s="67" t="s">
        <v>218</v>
      </c>
      <c r="K8" s="67" t="s">
        <v>29</v>
      </c>
      <c r="L8" s="67" t="s">
        <v>63</v>
      </c>
    </row>
    <row r="9" spans="2:12" x14ac:dyDescent="0.25">
      <c r="B9" s="201">
        <v>1</v>
      </c>
      <c r="C9" s="202"/>
      <c r="D9" s="202"/>
      <c r="E9" s="202"/>
      <c r="F9" s="203"/>
      <c r="G9" s="68">
        <v>2</v>
      </c>
      <c r="H9" s="68">
        <v>3</v>
      </c>
      <c r="I9" s="68">
        <v>4</v>
      </c>
      <c r="J9" s="68">
        <v>5</v>
      </c>
      <c r="K9" s="68" t="s">
        <v>46</v>
      </c>
      <c r="L9" s="68" t="s">
        <v>47</v>
      </c>
    </row>
    <row r="10" spans="2:12" x14ac:dyDescent="0.25">
      <c r="B10" s="69"/>
      <c r="C10" s="69"/>
      <c r="D10" s="69"/>
      <c r="E10" s="69"/>
      <c r="F10" s="69" t="s">
        <v>62</v>
      </c>
      <c r="G10" s="94">
        <f>G11+G84</f>
        <v>3174270.3000000003</v>
      </c>
      <c r="H10" s="94">
        <f>H11+H84</f>
        <v>3598657.52</v>
      </c>
      <c r="I10" s="80"/>
      <c r="J10" s="94">
        <f>J11+J84</f>
        <v>3751739.79</v>
      </c>
      <c r="K10" s="145">
        <f>J10/H10*100</f>
        <v>104.25387159376034</v>
      </c>
      <c r="L10" s="32"/>
    </row>
    <row r="11" spans="2:12" x14ac:dyDescent="0.25">
      <c r="B11" s="69">
        <v>6</v>
      </c>
      <c r="C11" s="69"/>
      <c r="D11" s="69"/>
      <c r="E11" s="69"/>
      <c r="F11" s="69" t="s">
        <v>3</v>
      </c>
      <c r="G11" s="95">
        <f>G15+G47+G56+G70+G79+G84</f>
        <v>3174270.3000000003</v>
      </c>
      <c r="H11" s="95">
        <f>H15+H47+H56+H70+H79+H84</f>
        <v>3598657.52</v>
      </c>
      <c r="I11" s="81"/>
      <c r="J11" s="95">
        <f t="shared" ref="J11" si="0">J12+J15+J47+J56+J70+J79+J84</f>
        <v>3751739.79</v>
      </c>
      <c r="K11" s="145">
        <f t="shared" ref="K11:K70" si="1">J11/H11*100</f>
        <v>104.25387159376034</v>
      </c>
      <c r="L11" s="32" t="e">
        <f t="shared" ref="L11:L16" si="2">J11/I11*100</f>
        <v>#DIV/0!</v>
      </c>
    </row>
    <row r="12" spans="2:12" x14ac:dyDescent="0.25">
      <c r="B12" s="69"/>
      <c r="C12" s="70">
        <v>61</v>
      </c>
      <c r="D12" s="69"/>
      <c r="E12" s="69"/>
      <c r="F12" s="70" t="s">
        <v>91</v>
      </c>
      <c r="G12" s="96">
        <f>G13</f>
        <v>0</v>
      </c>
      <c r="H12" s="96">
        <f t="shared" ref="H12:J13" si="3">H13</f>
        <v>0</v>
      </c>
      <c r="I12" s="82"/>
      <c r="J12" s="96">
        <f t="shared" si="3"/>
        <v>0</v>
      </c>
      <c r="K12" s="144"/>
      <c r="L12" s="32" t="e">
        <f t="shared" si="2"/>
        <v>#DIV/0!</v>
      </c>
    </row>
    <row r="13" spans="2:12" x14ac:dyDescent="0.25">
      <c r="B13" s="70"/>
      <c r="C13" s="70"/>
      <c r="D13" s="70">
        <v>614</v>
      </c>
      <c r="E13" s="70"/>
      <c r="F13" s="70" t="s">
        <v>92</v>
      </c>
      <c r="G13" s="97">
        <f>G14</f>
        <v>0</v>
      </c>
      <c r="H13" s="97">
        <f t="shared" si="3"/>
        <v>0</v>
      </c>
      <c r="I13" s="83"/>
      <c r="J13" s="97">
        <f t="shared" si="3"/>
        <v>0</v>
      </c>
      <c r="K13" s="144"/>
      <c r="L13" s="32" t="e">
        <f t="shared" si="2"/>
        <v>#DIV/0!</v>
      </c>
    </row>
    <row r="14" spans="2:12" ht="25.5" x14ac:dyDescent="0.25">
      <c r="B14" s="70"/>
      <c r="C14" s="70"/>
      <c r="D14" s="70">
        <v>6147</v>
      </c>
      <c r="E14" s="70"/>
      <c r="F14" s="70" t="s">
        <v>93</v>
      </c>
      <c r="G14" s="97"/>
      <c r="H14" s="97"/>
      <c r="I14" s="83"/>
      <c r="J14" s="97"/>
      <c r="K14" s="144"/>
      <c r="L14" s="32"/>
    </row>
    <row r="15" spans="2:12" ht="25.5" x14ac:dyDescent="0.25">
      <c r="B15" s="69"/>
      <c r="C15" s="70">
        <v>63</v>
      </c>
      <c r="D15" s="70"/>
      <c r="E15" s="70"/>
      <c r="F15" s="70" t="s">
        <v>15</v>
      </c>
      <c r="G15" s="98">
        <f>G16+G19+G24+G27+G30+G33+G36+G39+G42</f>
        <v>2770383.77</v>
      </c>
      <c r="H15" s="98">
        <v>3144542.34</v>
      </c>
      <c r="I15" s="84"/>
      <c r="J15" s="98">
        <f>J16+J19+J24+J27+J30+J33+J36+J39+J42</f>
        <v>3328688.3000000003</v>
      </c>
      <c r="K15" s="145">
        <f t="shared" si="1"/>
        <v>105.85604962787687</v>
      </c>
      <c r="L15" s="32" t="e">
        <f t="shared" si="2"/>
        <v>#DIV/0!</v>
      </c>
    </row>
    <row r="16" spans="2:12" x14ac:dyDescent="0.25">
      <c r="B16" s="8"/>
      <c r="C16" s="8"/>
      <c r="D16" s="8">
        <v>631</v>
      </c>
      <c r="E16" s="8"/>
      <c r="F16" s="8" t="s">
        <v>36</v>
      </c>
      <c r="G16" s="99">
        <f>G17+G18</f>
        <v>0</v>
      </c>
      <c r="H16" s="99">
        <f t="shared" ref="H16:J16" si="4">H17+H18</f>
        <v>0</v>
      </c>
      <c r="I16" s="86"/>
      <c r="J16" s="99">
        <f t="shared" si="4"/>
        <v>0</v>
      </c>
      <c r="K16" s="144"/>
      <c r="L16" s="32" t="e">
        <f t="shared" si="2"/>
        <v>#DIV/0!</v>
      </c>
    </row>
    <row r="17" spans="2:12" x14ac:dyDescent="0.25">
      <c r="B17" s="8"/>
      <c r="C17" s="8"/>
      <c r="D17" s="8"/>
      <c r="E17" s="8">
        <v>6311</v>
      </c>
      <c r="F17" s="8" t="s">
        <v>37</v>
      </c>
      <c r="G17" s="99"/>
      <c r="H17" s="99"/>
      <c r="I17" s="86"/>
      <c r="J17" s="105"/>
      <c r="K17" s="144"/>
      <c r="L17" s="32"/>
    </row>
    <row r="18" spans="2:12" x14ac:dyDescent="0.25">
      <c r="B18" s="8"/>
      <c r="C18" s="8"/>
      <c r="D18" s="8"/>
      <c r="E18" s="8">
        <v>6312</v>
      </c>
      <c r="F18" s="8" t="s">
        <v>94</v>
      </c>
      <c r="G18" s="99"/>
      <c r="H18" s="99"/>
      <c r="I18" s="86"/>
      <c r="J18" s="105"/>
      <c r="K18" s="144"/>
      <c r="L18" s="32"/>
    </row>
    <row r="19" spans="2:12" ht="25.5" x14ac:dyDescent="0.25">
      <c r="B19" s="8"/>
      <c r="C19" s="8"/>
      <c r="D19" s="8">
        <v>632</v>
      </c>
      <c r="E19" s="8"/>
      <c r="F19" s="27" t="s">
        <v>95</v>
      </c>
      <c r="G19" s="99">
        <f>G20+G21+G22+G23</f>
        <v>0</v>
      </c>
      <c r="H19" s="99">
        <f t="shared" ref="H19:J19" si="5">H20+H21+H22+H23</f>
        <v>0</v>
      </c>
      <c r="I19" s="86"/>
      <c r="J19" s="99">
        <f t="shared" si="5"/>
        <v>0</v>
      </c>
      <c r="K19" s="144"/>
      <c r="L19" s="32" t="e">
        <f t="shared" ref="L19" si="6">J19/I19*100</f>
        <v>#DIV/0!</v>
      </c>
    </row>
    <row r="20" spans="2:12" x14ac:dyDescent="0.25">
      <c r="B20" s="8"/>
      <c r="C20" s="8"/>
      <c r="D20" s="8"/>
      <c r="E20" s="8">
        <v>6321</v>
      </c>
      <c r="F20" s="8" t="s">
        <v>96</v>
      </c>
      <c r="G20" s="99"/>
      <c r="H20" s="99"/>
      <c r="I20" s="86"/>
      <c r="J20" s="105"/>
      <c r="K20" s="144"/>
      <c r="L20" s="32"/>
    </row>
    <row r="21" spans="2:12" x14ac:dyDescent="0.25">
      <c r="B21" s="8"/>
      <c r="C21" s="8"/>
      <c r="D21" s="8"/>
      <c r="E21" s="8">
        <v>6322</v>
      </c>
      <c r="F21" s="8" t="s">
        <v>97</v>
      </c>
      <c r="G21" s="99"/>
      <c r="H21" s="99"/>
      <c r="I21" s="86"/>
      <c r="J21" s="105"/>
      <c r="K21" s="144"/>
      <c r="L21" s="32"/>
    </row>
    <row r="22" spans="2:12" x14ac:dyDescent="0.25">
      <c r="B22" s="8"/>
      <c r="C22" s="8"/>
      <c r="D22" s="8"/>
      <c r="E22" s="8">
        <v>6323</v>
      </c>
      <c r="F22" s="8" t="s">
        <v>98</v>
      </c>
      <c r="G22" s="99"/>
      <c r="H22" s="99"/>
      <c r="I22" s="86"/>
      <c r="J22" s="105"/>
      <c r="K22" s="144"/>
      <c r="L22" s="32"/>
    </row>
    <row r="23" spans="2:12" x14ac:dyDescent="0.25">
      <c r="B23" s="8"/>
      <c r="C23" s="8"/>
      <c r="D23" s="8"/>
      <c r="E23" s="8">
        <v>6324</v>
      </c>
      <c r="F23" s="8" t="s">
        <v>99</v>
      </c>
      <c r="G23" s="99"/>
      <c r="H23" s="99"/>
      <c r="I23" s="86"/>
      <c r="J23" s="105"/>
      <c r="K23" s="144"/>
      <c r="L23" s="32"/>
    </row>
    <row r="24" spans="2:12" ht="25.5" x14ac:dyDescent="0.25">
      <c r="B24" s="8"/>
      <c r="C24" s="8"/>
      <c r="D24" s="8">
        <v>633</v>
      </c>
      <c r="E24" s="8"/>
      <c r="F24" s="27" t="s">
        <v>100</v>
      </c>
      <c r="G24" s="99">
        <f>G25+G26</f>
        <v>0</v>
      </c>
      <c r="H24" s="99">
        <f t="shared" ref="H24:J24" si="7">H25+H26</f>
        <v>0</v>
      </c>
      <c r="I24" s="86"/>
      <c r="J24" s="99">
        <f t="shared" si="7"/>
        <v>0</v>
      </c>
      <c r="K24" s="144"/>
      <c r="L24" s="32" t="e">
        <f t="shared" ref="L24" si="8">J24/I24*100</f>
        <v>#DIV/0!</v>
      </c>
    </row>
    <row r="25" spans="2:12" ht="25.5" x14ac:dyDescent="0.25">
      <c r="B25" s="8"/>
      <c r="C25" s="8"/>
      <c r="D25" s="8"/>
      <c r="E25" s="8">
        <v>6331</v>
      </c>
      <c r="F25" s="27" t="s">
        <v>101</v>
      </c>
      <c r="G25" s="99"/>
      <c r="H25" s="99"/>
      <c r="I25" s="86"/>
      <c r="J25" s="105"/>
      <c r="K25" s="144"/>
      <c r="L25" s="32"/>
    </row>
    <row r="26" spans="2:12" ht="25.5" x14ac:dyDescent="0.25">
      <c r="B26" s="8"/>
      <c r="C26" s="8"/>
      <c r="D26" s="8"/>
      <c r="E26" s="8">
        <v>6332</v>
      </c>
      <c r="F26" s="71" t="s">
        <v>102</v>
      </c>
      <c r="G26" s="99"/>
      <c r="H26" s="99"/>
      <c r="I26" s="86"/>
      <c r="J26" s="105"/>
      <c r="K26" s="144"/>
      <c r="L26" s="32"/>
    </row>
    <row r="27" spans="2:12" x14ac:dyDescent="0.25">
      <c r="B27" s="8"/>
      <c r="C27" s="8"/>
      <c r="D27" s="8">
        <v>634</v>
      </c>
      <c r="E27" s="8"/>
      <c r="F27" s="72" t="s">
        <v>103</v>
      </c>
      <c r="G27" s="99">
        <f>G28+G29</f>
        <v>0</v>
      </c>
      <c r="H27" s="99">
        <f t="shared" ref="H27:J27" si="9">H28+H29</f>
        <v>0</v>
      </c>
      <c r="I27" s="86"/>
      <c r="J27" s="99">
        <f t="shared" si="9"/>
        <v>0</v>
      </c>
      <c r="K27" s="144"/>
      <c r="L27" s="32" t="e">
        <f t="shared" ref="L27" si="10">J27/I27*100</f>
        <v>#DIV/0!</v>
      </c>
    </row>
    <row r="28" spans="2:12" x14ac:dyDescent="0.25">
      <c r="B28" s="8"/>
      <c r="C28" s="8"/>
      <c r="D28" s="8"/>
      <c r="E28" s="8">
        <v>6341</v>
      </c>
      <c r="F28" s="72" t="s">
        <v>104</v>
      </c>
      <c r="G28" s="99"/>
      <c r="H28" s="99"/>
      <c r="I28" s="86"/>
      <c r="J28" s="105"/>
      <c r="K28" s="144"/>
      <c r="L28" s="32"/>
    </row>
    <row r="29" spans="2:12" x14ac:dyDescent="0.25">
      <c r="B29" s="8"/>
      <c r="C29" s="8"/>
      <c r="D29" s="8"/>
      <c r="E29" s="8">
        <v>6342</v>
      </c>
      <c r="F29" s="72" t="s">
        <v>105</v>
      </c>
      <c r="G29" s="99"/>
      <c r="H29" s="99"/>
      <c r="I29" s="86"/>
      <c r="J29" s="105"/>
      <c r="K29" s="144"/>
      <c r="L29" s="32"/>
    </row>
    <row r="30" spans="2:12" x14ac:dyDescent="0.25">
      <c r="B30" s="8"/>
      <c r="C30" s="8"/>
      <c r="D30" s="8">
        <v>635</v>
      </c>
      <c r="E30" s="8"/>
      <c r="F30" s="72" t="s">
        <v>106</v>
      </c>
      <c r="G30" s="99">
        <f>G31+G32</f>
        <v>0</v>
      </c>
      <c r="H30" s="99">
        <f t="shared" ref="H30:J30" si="11">H31+H32</f>
        <v>0</v>
      </c>
      <c r="I30" s="86"/>
      <c r="J30" s="99">
        <f t="shared" si="11"/>
        <v>0</v>
      </c>
      <c r="K30" s="144"/>
      <c r="L30" s="32" t="e">
        <f t="shared" ref="L30" si="12">J30/I30*100</f>
        <v>#DIV/0!</v>
      </c>
    </row>
    <row r="31" spans="2:12" x14ac:dyDescent="0.25">
      <c r="B31" s="8"/>
      <c r="C31" s="8"/>
      <c r="D31" s="8"/>
      <c r="E31" s="8">
        <v>6351</v>
      </c>
      <c r="F31" s="72" t="s">
        <v>107</v>
      </c>
      <c r="G31" s="99"/>
      <c r="H31" s="99"/>
      <c r="I31" s="86"/>
      <c r="J31" s="105"/>
      <c r="K31" s="144"/>
      <c r="L31" s="32"/>
    </row>
    <row r="32" spans="2:12" x14ac:dyDescent="0.25">
      <c r="B32" s="8"/>
      <c r="C32" s="8"/>
      <c r="D32" s="8"/>
      <c r="E32" s="8">
        <v>6352</v>
      </c>
      <c r="F32" s="72" t="s">
        <v>108</v>
      </c>
      <c r="G32" s="99"/>
      <c r="H32" s="99"/>
      <c r="I32" s="86"/>
      <c r="J32" s="105"/>
      <c r="K32" s="144"/>
      <c r="L32" s="32"/>
    </row>
    <row r="33" spans="2:12" ht="25.5" x14ac:dyDescent="0.25">
      <c r="B33" s="8"/>
      <c r="C33" s="8"/>
      <c r="D33" s="8">
        <v>636</v>
      </c>
      <c r="E33" s="8"/>
      <c r="F33" s="72" t="s">
        <v>109</v>
      </c>
      <c r="G33" s="98">
        <f t="shared" ref="G33:J33" si="13">G34+G35</f>
        <v>2736916.32</v>
      </c>
      <c r="H33" s="98">
        <f t="shared" si="13"/>
        <v>0</v>
      </c>
      <c r="I33" s="84"/>
      <c r="J33" s="98">
        <f t="shared" si="13"/>
        <v>3306659.93</v>
      </c>
      <c r="K33" s="145"/>
      <c r="L33" s="32" t="e">
        <f t="shared" ref="L33" si="14">J33/I33*100</f>
        <v>#DIV/0!</v>
      </c>
    </row>
    <row r="34" spans="2:12" ht="25.5" x14ac:dyDescent="0.25">
      <c r="B34" s="8"/>
      <c r="C34" s="8"/>
      <c r="D34" s="8"/>
      <c r="E34" s="8">
        <v>6361</v>
      </c>
      <c r="F34" s="72" t="s">
        <v>110</v>
      </c>
      <c r="G34" s="92">
        <v>2694133.56</v>
      </c>
      <c r="H34" s="101">
        <v>0</v>
      </c>
      <c r="I34" s="88"/>
      <c r="J34" s="92">
        <v>3255168.79</v>
      </c>
      <c r="K34" s="144"/>
      <c r="L34" s="32"/>
    </row>
    <row r="35" spans="2:12" ht="25.5" x14ac:dyDescent="0.25">
      <c r="B35" s="8"/>
      <c r="C35" s="8"/>
      <c r="D35" s="8"/>
      <c r="E35" s="8">
        <v>6362</v>
      </c>
      <c r="F35" s="72" t="s">
        <v>111</v>
      </c>
      <c r="G35" s="92">
        <v>42782.76</v>
      </c>
      <c r="H35" s="99"/>
      <c r="I35" s="86"/>
      <c r="J35" s="92">
        <v>51491.14</v>
      </c>
      <c r="K35" s="144"/>
      <c r="L35" s="32"/>
    </row>
    <row r="36" spans="2:12" ht="25.5" x14ac:dyDescent="0.25">
      <c r="B36" s="8"/>
      <c r="C36" s="8"/>
      <c r="D36" s="8">
        <v>637</v>
      </c>
      <c r="E36" s="8"/>
      <c r="F36" s="72" t="s">
        <v>112</v>
      </c>
      <c r="G36" s="99">
        <f>G37+G38</f>
        <v>0</v>
      </c>
      <c r="H36" s="99">
        <f t="shared" ref="H36:J36" si="15">H37+H38</f>
        <v>0</v>
      </c>
      <c r="I36" s="86"/>
      <c r="J36" s="99">
        <f t="shared" si="15"/>
        <v>0</v>
      </c>
      <c r="K36" s="144"/>
      <c r="L36" s="32" t="e">
        <f t="shared" ref="L36" si="16">J36/I36*100</f>
        <v>#DIV/0!</v>
      </c>
    </row>
    <row r="37" spans="2:12" ht="25.5" x14ac:dyDescent="0.25">
      <c r="B37" s="8"/>
      <c r="C37" s="8"/>
      <c r="D37" s="8"/>
      <c r="E37" s="8">
        <v>6371</v>
      </c>
      <c r="F37" s="72" t="s">
        <v>113</v>
      </c>
      <c r="G37" s="99"/>
      <c r="H37" s="99"/>
      <c r="I37" s="86"/>
      <c r="J37" s="105"/>
      <c r="K37" s="144"/>
      <c r="L37" s="32"/>
    </row>
    <row r="38" spans="2:12" ht="25.5" x14ac:dyDescent="0.25">
      <c r="B38" s="8"/>
      <c r="C38" s="8"/>
      <c r="D38" s="8"/>
      <c r="E38" s="8">
        <v>6372</v>
      </c>
      <c r="F38" s="72" t="s">
        <v>114</v>
      </c>
      <c r="G38" s="99"/>
      <c r="H38" s="99"/>
      <c r="I38" s="86"/>
      <c r="J38" s="105"/>
      <c r="K38" s="144"/>
      <c r="L38" s="32"/>
    </row>
    <row r="39" spans="2:12" x14ac:dyDescent="0.25">
      <c r="B39" s="8"/>
      <c r="C39" s="8"/>
      <c r="D39" s="8">
        <v>638</v>
      </c>
      <c r="E39" s="8"/>
      <c r="F39" s="72" t="s">
        <v>115</v>
      </c>
      <c r="G39" s="99"/>
      <c r="H39" s="99">
        <f t="shared" ref="H39:J39" si="17">H40+H41</f>
        <v>0</v>
      </c>
      <c r="I39" s="84"/>
      <c r="J39" s="98">
        <f t="shared" si="17"/>
        <v>2000</v>
      </c>
      <c r="K39" s="144"/>
      <c r="L39" s="32" t="e">
        <f t="shared" ref="L39" si="18">J39/I39*100</f>
        <v>#DIV/0!</v>
      </c>
    </row>
    <row r="40" spans="2:12" x14ac:dyDescent="0.25">
      <c r="B40" s="8"/>
      <c r="C40" s="8"/>
      <c r="D40" s="8"/>
      <c r="E40" s="8">
        <v>6381</v>
      </c>
      <c r="F40" s="72" t="s">
        <v>116</v>
      </c>
      <c r="G40" s="92">
        <v>11345.8</v>
      </c>
      <c r="H40" s="99"/>
      <c r="I40" s="88"/>
      <c r="J40" s="92">
        <v>2000</v>
      </c>
      <c r="K40" s="144"/>
      <c r="L40" s="32"/>
    </row>
    <row r="41" spans="2:12" x14ac:dyDescent="0.25">
      <c r="B41" s="8"/>
      <c r="C41" s="8"/>
      <c r="D41" s="8"/>
      <c r="E41" s="8">
        <v>6382</v>
      </c>
      <c r="F41" s="72" t="s">
        <v>117</v>
      </c>
      <c r="G41" s="99"/>
      <c r="H41" s="99"/>
      <c r="I41" s="86"/>
      <c r="J41" s="92"/>
      <c r="K41" s="144"/>
      <c r="L41" s="32"/>
    </row>
    <row r="42" spans="2:12" x14ac:dyDescent="0.25">
      <c r="B42" s="8"/>
      <c r="C42" s="8"/>
      <c r="D42" s="8">
        <v>639</v>
      </c>
      <c r="E42" s="8"/>
      <c r="F42" s="72" t="s">
        <v>118</v>
      </c>
      <c r="G42" s="98">
        <f>G43+G44+G45+G46</f>
        <v>33467.449999999997</v>
      </c>
      <c r="H42" s="98">
        <v>0</v>
      </c>
      <c r="I42" s="84"/>
      <c r="J42" s="98">
        <f t="shared" ref="J42" si="19">J43+J44+J45+J46</f>
        <v>20028.37</v>
      </c>
      <c r="K42" s="144"/>
      <c r="L42" s="32" t="e">
        <f t="shared" ref="L42" si="20">J42/I42*100</f>
        <v>#DIV/0!</v>
      </c>
    </row>
    <row r="43" spans="2:12" ht="25.5" x14ac:dyDescent="0.25">
      <c r="B43" s="8"/>
      <c r="C43" s="8"/>
      <c r="D43" s="8"/>
      <c r="E43" s="8">
        <v>6391</v>
      </c>
      <c r="F43" s="72" t="s">
        <v>119</v>
      </c>
      <c r="G43" s="92">
        <v>7841.47</v>
      </c>
      <c r="H43" s="101">
        <v>0</v>
      </c>
      <c r="I43" s="88"/>
      <c r="J43" s="92">
        <v>3004.27</v>
      </c>
      <c r="K43" s="144"/>
      <c r="L43" s="32"/>
    </row>
    <row r="44" spans="2:12" ht="25.5" x14ac:dyDescent="0.25">
      <c r="B44" s="8"/>
      <c r="C44" s="8"/>
      <c r="D44" s="8"/>
      <c r="E44" s="8">
        <v>6392</v>
      </c>
      <c r="F44" s="72" t="s">
        <v>120</v>
      </c>
      <c r="G44" s="99"/>
      <c r="H44" s="99"/>
      <c r="I44" s="86"/>
      <c r="J44" s="105"/>
      <c r="K44" s="144"/>
      <c r="L44" s="32"/>
    </row>
    <row r="45" spans="2:12" ht="25.5" x14ac:dyDescent="0.25">
      <c r="B45" s="8"/>
      <c r="C45" s="8"/>
      <c r="D45" s="8"/>
      <c r="E45" s="8">
        <v>6393</v>
      </c>
      <c r="F45" s="72" t="s">
        <v>121</v>
      </c>
      <c r="G45" s="92">
        <v>25625.98</v>
      </c>
      <c r="H45" s="99"/>
      <c r="I45" s="86"/>
      <c r="J45" s="92">
        <v>17024.099999999999</v>
      </c>
      <c r="K45" s="144"/>
      <c r="L45" s="32"/>
    </row>
    <row r="46" spans="2:12" ht="25.5" x14ac:dyDescent="0.25">
      <c r="B46" s="8"/>
      <c r="C46" s="8"/>
      <c r="D46" s="8"/>
      <c r="E46" s="8">
        <v>6394</v>
      </c>
      <c r="F46" s="72" t="s">
        <v>122</v>
      </c>
      <c r="G46" s="99"/>
      <c r="H46" s="99"/>
      <c r="I46" s="86"/>
      <c r="J46" s="105"/>
      <c r="K46" s="144"/>
      <c r="L46" s="32"/>
    </row>
    <row r="47" spans="2:12" x14ac:dyDescent="0.25">
      <c r="B47" s="8"/>
      <c r="C47" s="8">
        <v>64</v>
      </c>
      <c r="D47" s="8"/>
      <c r="E47" s="8"/>
      <c r="F47" s="72" t="s">
        <v>123</v>
      </c>
      <c r="G47" s="104">
        <f t="shared" ref="G47:J47" si="21">G48</f>
        <v>0</v>
      </c>
      <c r="H47" s="100">
        <v>5</v>
      </c>
      <c r="I47" s="85"/>
      <c r="J47" s="104">
        <f t="shared" si="21"/>
        <v>0.02</v>
      </c>
      <c r="K47" s="145">
        <f t="shared" si="1"/>
        <v>0.4</v>
      </c>
      <c r="L47" s="32" t="e">
        <f t="shared" ref="L47:L48" si="22">J47/I47*100</f>
        <v>#DIV/0!</v>
      </c>
    </row>
    <row r="48" spans="2:12" x14ac:dyDescent="0.25">
      <c r="B48" s="8"/>
      <c r="C48" s="8"/>
      <c r="D48" s="8">
        <v>641</v>
      </c>
      <c r="E48" s="8"/>
      <c r="F48" s="72" t="s">
        <v>124</v>
      </c>
      <c r="G48" s="103">
        <f t="shared" ref="G48:J48" si="23">G49+G50+G51+G52+G53+G54+G55</f>
        <v>0</v>
      </c>
      <c r="H48" s="98"/>
      <c r="I48" s="84"/>
      <c r="J48" s="103">
        <f t="shared" si="23"/>
        <v>0.02</v>
      </c>
      <c r="K48" s="144"/>
      <c r="L48" s="32" t="e">
        <f t="shared" si="22"/>
        <v>#DIV/0!</v>
      </c>
    </row>
    <row r="49" spans="2:12" x14ac:dyDescent="0.25">
      <c r="B49" s="8"/>
      <c r="C49" s="8"/>
      <c r="D49" s="8"/>
      <c r="E49" s="8">
        <v>6412</v>
      </c>
      <c r="F49" s="72" t="s">
        <v>125</v>
      </c>
      <c r="G49" s="99"/>
      <c r="H49" s="101"/>
      <c r="I49" s="88"/>
      <c r="J49" s="105"/>
      <c r="K49" s="144"/>
      <c r="L49" s="32"/>
    </row>
    <row r="50" spans="2:12" x14ac:dyDescent="0.25">
      <c r="B50" s="8"/>
      <c r="C50" s="8"/>
      <c r="D50" s="8"/>
      <c r="E50" s="8">
        <v>6413</v>
      </c>
      <c r="F50" s="72" t="s">
        <v>126</v>
      </c>
      <c r="G50" s="101">
        <v>0</v>
      </c>
      <c r="H50" s="101"/>
      <c r="I50" s="88"/>
      <c r="J50" s="105">
        <v>0.02</v>
      </c>
      <c r="K50" s="144"/>
      <c r="L50" s="32"/>
    </row>
    <row r="51" spans="2:12" x14ac:dyDescent="0.25">
      <c r="B51" s="8"/>
      <c r="C51" s="8"/>
      <c r="D51" s="8"/>
      <c r="E51" s="8">
        <v>6414</v>
      </c>
      <c r="F51" s="72" t="s">
        <v>127</v>
      </c>
      <c r="G51" s="99"/>
      <c r="H51" s="99"/>
      <c r="I51" s="86"/>
      <c r="J51" s="105"/>
      <c r="K51" s="144"/>
      <c r="L51" s="32"/>
    </row>
    <row r="52" spans="2:12" ht="25.5" x14ac:dyDescent="0.25">
      <c r="B52" s="8"/>
      <c r="C52" s="8"/>
      <c r="D52" s="8"/>
      <c r="E52" s="8">
        <v>6415</v>
      </c>
      <c r="F52" s="72" t="s">
        <v>128</v>
      </c>
      <c r="G52" s="99"/>
      <c r="H52" s="99"/>
      <c r="I52" s="86"/>
      <c r="J52" s="105"/>
      <c r="K52" s="144"/>
      <c r="L52" s="32"/>
    </row>
    <row r="53" spans="2:12" x14ac:dyDescent="0.25">
      <c r="B53" s="8"/>
      <c r="C53" s="8"/>
      <c r="D53" s="8"/>
      <c r="E53" s="8">
        <v>6416</v>
      </c>
      <c r="F53" s="72" t="s">
        <v>129</v>
      </c>
      <c r="G53" s="99"/>
      <c r="H53" s="99"/>
      <c r="I53" s="86"/>
      <c r="J53" s="105"/>
      <c r="K53" s="144"/>
      <c r="L53" s="32"/>
    </row>
    <row r="54" spans="2:12" ht="25.5" x14ac:dyDescent="0.25">
      <c r="B54" s="8"/>
      <c r="C54" s="8"/>
      <c r="D54" s="8"/>
      <c r="E54" s="8">
        <v>6417</v>
      </c>
      <c r="F54" s="72" t="s">
        <v>130</v>
      </c>
      <c r="G54" s="99"/>
      <c r="H54" s="99"/>
      <c r="I54" s="86"/>
      <c r="J54" s="105"/>
      <c r="K54" s="144"/>
      <c r="L54" s="32"/>
    </row>
    <row r="55" spans="2:12" x14ac:dyDescent="0.25">
      <c r="B55" s="8"/>
      <c r="C55" s="8"/>
      <c r="D55" s="8"/>
      <c r="E55" s="8">
        <v>6419</v>
      </c>
      <c r="F55" s="72" t="s">
        <v>131</v>
      </c>
      <c r="G55" s="99"/>
      <c r="H55" s="99"/>
      <c r="I55" s="86"/>
      <c r="J55" s="105"/>
      <c r="K55" s="144"/>
      <c r="L55" s="32"/>
    </row>
    <row r="56" spans="2:12" ht="25.5" x14ac:dyDescent="0.25">
      <c r="B56" s="8"/>
      <c r="C56" s="8">
        <v>65</v>
      </c>
      <c r="D56" s="8"/>
      <c r="E56" s="8"/>
      <c r="F56" s="72" t="s">
        <v>132</v>
      </c>
      <c r="G56" s="102">
        <f>G57+G62</f>
        <v>0</v>
      </c>
      <c r="H56" s="102">
        <f t="shared" ref="H56:J56" si="24">H57+H62</f>
        <v>0</v>
      </c>
      <c r="I56" s="89"/>
      <c r="J56" s="102">
        <f t="shared" si="24"/>
        <v>0</v>
      </c>
      <c r="K56" s="144"/>
      <c r="L56" s="32" t="e">
        <f t="shared" ref="L56:L57" si="25">J56/I56*100</f>
        <v>#DIV/0!</v>
      </c>
    </row>
    <row r="57" spans="2:12" x14ac:dyDescent="0.25">
      <c r="B57" s="8"/>
      <c r="C57" s="8"/>
      <c r="D57" s="8">
        <v>651</v>
      </c>
      <c r="E57" s="8"/>
      <c r="F57" s="72" t="s">
        <v>133</v>
      </c>
      <c r="G57" s="99">
        <f>G58+G59+G60+G61</f>
        <v>0</v>
      </c>
      <c r="H57" s="99">
        <f t="shared" ref="H57:J57" si="26">H58+H59+H60+H61</f>
        <v>0</v>
      </c>
      <c r="I57" s="86"/>
      <c r="J57" s="99">
        <f t="shared" si="26"/>
        <v>0</v>
      </c>
      <c r="K57" s="144"/>
      <c r="L57" s="32" t="e">
        <f t="shared" si="25"/>
        <v>#DIV/0!</v>
      </c>
    </row>
    <row r="58" spans="2:12" x14ac:dyDescent="0.25">
      <c r="B58" s="8"/>
      <c r="C58" s="8"/>
      <c r="D58" s="8"/>
      <c r="E58" s="8">
        <v>6511</v>
      </c>
      <c r="F58" s="72" t="s">
        <v>134</v>
      </c>
      <c r="G58" s="99"/>
      <c r="H58" s="99"/>
      <c r="I58" s="86"/>
      <c r="J58" s="105"/>
      <c r="K58" s="144"/>
      <c r="L58" s="32"/>
    </row>
    <row r="59" spans="2:12" x14ac:dyDescent="0.25">
      <c r="B59" s="8"/>
      <c r="C59" s="8"/>
      <c r="D59" s="8"/>
      <c r="E59" s="8">
        <v>6512</v>
      </c>
      <c r="F59" s="72" t="s">
        <v>135</v>
      </c>
      <c r="G59" s="99"/>
      <c r="H59" s="99"/>
      <c r="I59" s="86"/>
      <c r="J59" s="105"/>
      <c r="K59" s="144"/>
      <c r="L59" s="32"/>
    </row>
    <row r="60" spans="2:12" x14ac:dyDescent="0.25">
      <c r="B60" s="8"/>
      <c r="C60" s="8"/>
      <c r="D60" s="8"/>
      <c r="E60" s="8">
        <v>6513</v>
      </c>
      <c r="F60" s="72" t="s">
        <v>136</v>
      </c>
      <c r="G60" s="99"/>
      <c r="H60" s="99"/>
      <c r="I60" s="86"/>
      <c r="J60" s="105"/>
      <c r="K60" s="144"/>
      <c r="L60" s="32"/>
    </row>
    <row r="61" spans="2:12" x14ac:dyDescent="0.25">
      <c r="B61" s="8"/>
      <c r="C61" s="8"/>
      <c r="D61" s="8"/>
      <c r="E61" s="8">
        <v>6514</v>
      </c>
      <c r="F61" s="72" t="s">
        <v>137</v>
      </c>
      <c r="G61" s="99"/>
      <c r="H61" s="99"/>
      <c r="I61" s="86"/>
      <c r="J61" s="105"/>
      <c r="K61" s="144"/>
      <c r="L61" s="32"/>
    </row>
    <row r="62" spans="2:12" x14ac:dyDescent="0.25">
      <c r="B62" s="8"/>
      <c r="C62" s="8"/>
      <c r="D62" s="8">
        <v>652</v>
      </c>
      <c r="E62" s="8"/>
      <c r="F62" s="72" t="s">
        <v>138</v>
      </c>
      <c r="G62" s="99"/>
      <c r="H62" s="99">
        <f t="shared" ref="H62:J62" si="27">H63+H64+H65+H66+H67+H68+H69</f>
        <v>0</v>
      </c>
      <c r="I62" s="86"/>
      <c r="J62" s="99">
        <f t="shared" si="27"/>
        <v>0</v>
      </c>
      <c r="K62" s="144"/>
      <c r="L62" s="32" t="e">
        <f t="shared" ref="L62" si="28">J62/I62*100</f>
        <v>#DIV/0!</v>
      </c>
    </row>
    <row r="63" spans="2:12" x14ac:dyDescent="0.25">
      <c r="B63" s="8"/>
      <c r="C63" s="8"/>
      <c r="D63" s="8"/>
      <c r="E63" s="8">
        <v>6521</v>
      </c>
      <c r="F63" s="72" t="s">
        <v>139</v>
      </c>
      <c r="G63" s="99"/>
      <c r="H63" s="99"/>
      <c r="I63" s="86"/>
      <c r="J63" s="105"/>
      <c r="K63" s="144"/>
      <c r="L63" s="32"/>
    </row>
    <row r="64" spans="2:12" x14ac:dyDescent="0.25">
      <c r="B64" s="8"/>
      <c r="C64" s="8"/>
      <c r="D64" s="8"/>
      <c r="E64" s="8">
        <v>6522</v>
      </c>
      <c r="F64" s="72" t="s">
        <v>140</v>
      </c>
      <c r="G64" s="99"/>
      <c r="H64" s="99"/>
      <c r="I64" s="86"/>
      <c r="J64" s="105"/>
      <c r="K64" s="144"/>
      <c r="L64" s="32"/>
    </row>
    <row r="65" spans="2:12" x14ac:dyDescent="0.25">
      <c r="B65" s="8"/>
      <c r="C65" s="8"/>
      <c r="D65" s="8"/>
      <c r="E65" s="8">
        <v>6524</v>
      </c>
      <c r="F65" s="72" t="s">
        <v>141</v>
      </c>
      <c r="G65" s="99"/>
      <c r="H65" s="99"/>
      <c r="I65" s="86"/>
      <c r="J65" s="105"/>
      <c r="K65" s="144"/>
      <c r="L65" s="32"/>
    </row>
    <row r="66" spans="2:12" x14ac:dyDescent="0.25">
      <c r="B66" s="8"/>
      <c r="C66" s="8"/>
      <c r="D66" s="8"/>
      <c r="E66" s="8">
        <v>6525</v>
      </c>
      <c r="F66" s="72" t="s">
        <v>142</v>
      </c>
      <c r="G66" s="99"/>
      <c r="H66" s="99"/>
      <c r="I66" s="86"/>
      <c r="J66" s="105"/>
      <c r="K66" s="144"/>
      <c r="L66" s="32"/>
    </row>
    <row r="67" spans="2:12" x14ac:dyDescent="0.25">
      <c r="B67" s="8"/>
      <c r="C67" s="8"/>
      <c r="D67" s="8"/>
      <c r="E67" s="8">
        <v>6526</v>
      </c>
      <c r="F67" s="72" t="s">
        <v>143</v>
      </c>
      <c r="G67" s="101"/>
      <c r="H67" s="99"/>
      <c r="I67" s="86"/>
      <c r="J67" s="105"/>
      <c r="K67" s="144"/>
      <c r="L67" s="32"/>
    </row>
    <row r="68" spans="2:12" x14ac:dyDescent="0.25">
      <c r="B68" s="8"/>
      <c r="C68" s="8"/>
      <c r="D68" s="8"/>
      <c r="E68" s="8">
        <v>6527</v>
      </c>
      <c r="F68" s="72" t="s">
        <v>144</v>
      </c>
      <c r="G68" s="99"/>
      <c r="H68" s="99"/>
      <c r="I68" s="86"/>
      <c r="J68" s="105"/>
      <c r="K68" s="144"/>
      <c r="L68" s="32"/>
    </row>
    <row r="69" spans="2:12" ht="25.5" x14ac:dyDescent="0.25">
      <c r="B69" s="8"/>
      <c r="C69" s="8"/>
      <c r="D69" s="9"/>
      <c r="E69" s="9">
        <v>6528</v>
      </c>
      <c r="F69" s="73" t="s">
        <v>145</v>
      </c>
      <c r="G69" s="99"/>
      <c r="H69" s="99"/>
      <c r="I69" s="86"/>
      <c r="J69" s="105"/>
      <c r="K69" s="144"/>
      <c r="L69" s="32"/>
    </row>
    <row r="70" spans="2:12" ht="25.5" x14ac:dyDescent="0.25">
      <c r="B70" s="8"/>
      <c r="C70" s="8">
        <v>66</v>
      </c>
      <c r="D70" s="9"/>
      <c r="E70" s="9"/>
      <c r="F70" s="70" t="s">
        <v>18</v>
      </c>
      <c r="G70" s="100">
        <f>G71+G74</f>
        <v>10347.200000000001</v>
      </c>
      <c r="H70" s="100">
        <v>6995</v>
      </c>
      <c r="I70" s="85"/>
      <c r="J70" s="100">
        <f>J71+J74</f>
        <v>7635.78</v>
      </c>
      <c r="K70" s="145">
        <f t="shared" si="1"/>
        <v>109.16054324517512</v>
      </c>
      <c r="L70" s="32"/>
    </row>
    <row r="71" spans="2:12" ht="25.5" x14ac:dyDescent="0.25">
      <c r="B71" s="8"/>
      <c r="C71" s="18"/>
      <c r="D71" s="9">
        <v>661</v>
      </c>
      <c r="E71" s="9"/>
      <c r="F71" s="70" t="s">
        <v>38</v>
      </c>
      <c r="G71" s="98">
        <f>G72+G73</f>
        <v>3113.71</v>
      </c>
      <c r="H71" s="98"/>
      <c r="I71" s="84"/>
      <c r="J71" s="98">
        <f>J72+J73</f>
        <v>7635.78</v>
      </c>
      <c r="K71" s="144"/>
      <c r="L71" s="32"/>
    </row>
    <row r="72" spans="2:12" x14ac:dyDescent="0.25">
      <c r="B72" s="8"/>
      <c r="C72" s="18"/>
      <c r="D72" s="9"/>
      <c r="E72" s="9">
        <v>6614</v>
      </c>
      <c r="F72" s="70" t="s">
        <v>39</v>
      </c>
      <c r="G72" s="92">
        <v>200</v>
      </c>
      <c r="H72" s="99"/>
      <c r="I72" s="88"/>
      <c r="J72" s="92">
        <v>285</v>
      </c>
      <c r="K72" s="144"/>
      <c r="L72" s="32"/>
    </row>
    <row r="73" spans="2:12" x14ac:dyDescent="0.25">
      <c r="B73" s="8"/>
      <c r="C73" s="18"/>
      <c r="D73" s="9"/>
      <c r="E73" s="9">
        <v>6615</v>
      </c>
      <c r="F73" s="72" t="s">
        <v>146</v>
      </c>
      <c r="G73" s="93">
        <v>2913.71</v>
      </c>
      <c r="H73" s="101"/>
      <c r="I73" s="88"/>
      <c r="J73" s="93">
        <v>7350.78</v>
      </c>
      <c r="K73" s="144"/>
      <c r="L73" s="32"/>
    </row>
    <row r="74" spans="2:12" ht="25.5" x14ac:dyDescent="0.25">
      <c r="B74" s="8"/>
      <c r="C74" s="18"/>
      <c r="D74" s="9">
        <v>663</v>
      </c>
      <c r="E74" s="9"/>
      <c r="F74" s="72" t="s">
        <v>147</v>
      </c>
      <c r="G74" s="106">
        <f>G75+G76+G77+G78</f>
        <v>7233.49</v>
      </c>
      <c r="H74" s="98"/>
      <c r="I74" s="90"/>
      <c r="J74" s="106">
        <f t="shared" ref="J74" si="29">J75+J76+J77+J78</f>
        <v>0</v>
      </c>
      <c r="K74" s="144"/>
      <c r="L74" s="32" t="e">
        <f t="shared" ref="L74" si="30">J74/I74*100</f>
        <v>#DIV/0!</v>
      </c>
    </row>
    <row r="75" spans="2:12" x14ac:dyDescent="0.25">
      <c r="B75" s="8"/>
      <c r="C75" s="18"/>
      <c r="D75" s="9"/>
      <c r="E75" s="9">
        <v>6631</v>
      </c>
      <c r="F75" s="72" t="s">
        <v>148</v>
      </c>
      <c r="G75" s="92">
        <v>7233.49</v>
      </c>
      <c r="H75" s="101"/>
      <c r="I75" s="87"/>
      <c r="J75" s="92">
        <v>0</v>
      </c>
      <c r="K75" s="144"/>
      <c r="L75" s="32"/>
    </row>
    <row r="76" spans="2:12" x14ac:dyDescent="0.25">
      <c r="B76" s="8"/>
      <c r="C76" s="18"/>
      <c r="D76" s="9"/>
      <c r="E76" s="9">
        <v>6632</v>
      </c>
      <c r="F76" s="73" t="s">
        <v>149</v>
      </c>
      <c r="G76" s="99"/>
      <c r="H76" s="99"/>
      <c r="I76" s="86"/>
      <c r="J76" s="105"/>
      <c r="K76" s="144"/>
      <c r="L76" s="32"/>
    </row>
    <row r="77" spans="2:12" ht="38.25" x14ac:dyDescent="0.25">
      <c r="B77" s="8"/>
      <c r="C77" s="18"/>
      <c r="D77" s="9"/>
      <c r="E77" s="9">
        <v>6633</v>
      </c>
      <c r="F77" s="72" t="s">
        <v>150</v>
      </c>
      <c r="G77" s="99"/>
      <c r="H77" s="99"/>
      <c r="I77" s="86"/>
      <c r="J77" s="105"/>
      <c r="K77" s="144"/>
      <c r="L77" s="32"/>
    </row>
    <row r="78" spans="2:12" ht="25.5" x14ac:dyDescent="0.25">
      <c r="B78" s="8"/>
      <c r="C78" s="18"/>
      <c r="D78" s="9"/>
      <c r="E78" s="9">
        <v>6634</v>
      </c>
      <c r="F78" s="72" t="s">
        <v>151</v>
      </c>
      <c r="G78" s="99"/>
      <c r="H78" s="99"/>
      <c r="I78" s="86"/>
      <c r="J78" s="105"/>
      <c r="K78" s="144"/>
      <c r="L78" s="32"/>
    </row>
    <row r="79" spans="2:12" ht="25.5" x14ac:dyDescent="0.25">
      <c r="B79" s="8"/>
      <c r="C79" s="8">
        <v>67</v>
      </c>
      <c r="D79" s="9"/>
      <c r="E79" s="9"/>
      <c r="F79" s="72" t="s">
        <v>152</v>
      </c>
      <c r="G79" s="100">
        <f>G80</f>
        <v>393539.33</v>
      </c>
      <c r="H79" s="100">
        <v>447115.18</v>
      </c>
      <c r="I79" s="85"/>
      <c r="J79" s="100">
        <f>J80</f>
        <v>415415.69</v>
      </c>
      <c r="K79" s="145">
        <f t="shared" ref="K79" si="31">J79/H79*100</f>
        <v>92.910218346869826</v>
      </c>
      <c r="L79" s="32"/>
    </row>
    <row r="80" spans="2:12" ht="25.5" x14ac:dyDescent="0.25">
      <c r="B80" s="8"/>
      <c r="C80" s="8"/>
      <c r="D80" s="9">
        <v>671</v>
      </c>
      <c r="E80" s="9"/>
      <c r="F80" s="72" t="s">
        <v>153</v>
      </c>
      <c r="G80" s="98">
        <f>G81+G82+G83</f>
        <v>393539.33</v>
      </c>
      <c r="H80" s="98">
        <f>H81+H82+H83</f>
        <v>0</v>
      </c>
      <c r="I80" s="84"/>
      <c r="J80" s="98">
        <f>J81+J82+J83</f>
        <v>415415.69</v>
      </c>
      <c r="K80" s="144"/>
      <c r="L80" s="32"/>
    </row>
    <row r="81" spans="2:12" ht="25.5" x14ac:dyDescent="0.25">
      <c r="B81" s="8"/>
      <c r="C81" s="8"/>
      <c r="D81" s="9"/>
      <c r="E81" s="9">
        <v>6711</v>
      </c>
      <c r="F81" s="72" t="s">
        <v>154</v>
      </c>
      <c r="G81" s="93">
        <v>393539.33</v>
      </c>
      <c r="H81" s="101">
        <v>0</v>
      </c>
      <c r="I81" s="88"/>
      <c r="J81" s="93">
        <v>415415.69</v>
      </c>
      <c r="K81" s="144"/>
      <c r="L81" s="32"/>
    </row>
    <row r="82" spans="2:12" ht="25.5" x14ac:dyDescent="0.25">
      <c r="B82" s="8"/>
      <c r="C82" s="8"/>
      <c r="D82" s="9"/>
      <c r="E82" s="9">
        <v>6712</v>
      </c>
      <c r="F82" s="72" t="s">
        <v>155</v>
      </c>
      <c r="G82" s="101"/>
      <c r="H82" s="101"/>
      <c r="I82" s="88"/>
      <c r="J82" s="93"/>
      <c r="K82" s="144"/>
      <c r="L82" s="32"/>
    </row>
    <row r="83" spans="2:12" ht="25.5" x14ac:dyDescent="0.25">
      <c r="B83" s="8"/>
      <c r="C83" s="8"/>
      <c r="D83" s="9"/>
      <c r="E83" s="9">
        <v>6714</v>
      </c>
      <c r="F83" s="72" t="s">
        <v>156</v>
      </c>
      <c r="G83" s="99"/>
      <c r="H83" s="99"/>
      <c r="I83" s="86"/>
      <c r="J83" s="107"/>
      <c r="K83" s="144"/>
      <c r="L83" s="32"/>
    </row>
    <row r="84" spans="2:12" x14ac:dyDescent="0.25">
      <c r="B84" s="18">
        <v>7</v>
      </c>
      <c r="C84" s="8"/>
      <c r="D84" s="9"/>
      <c r="E84" s="9"/>
      <c r="F84" s="70" t="s">
        <v>27</v>
      </c>
      <c r="G84" s="74">
        <f>G85</f>
        <v>0</v>
      </c>
      <c r="H84" s="74">
        <f t="shared" ref="H84:J86" si="32">H85</f>
        <v>0</v>
      </c>
      <c r="I84" s="91"/>
      <c r="J84" s="75">
        <f t="shared" si="32"/>
        <v>0</v>
      </c>
      <c r="K84" s="144"/>
      <c r="L84" s="32" t="e">
        <f t="shared" ref="L84:L86" si="33">J84/I84*100</f>
        <v>#DIV/0!</v>
      </c>
    </row>
    <row r="85" spans="2:12" ht="30.75" customHeight="1" x14ac:dyDescent="0.25">
      <c r="B85" s="8"/>
      <c r="C85" s="8">
        <v>72</v>
      </c>
      <c r="D85" s="9"/>
      <c r="E85" s="9"/>
      <c r="F85" s="27" t="s">
        <v>28</v>
      </c>
      <c r="G85" s="99">
        <f>G86</f>
        <v>0</v>
      </c>
      <c r="H85" s="99">
        <f t="shared" si="32"/>
        <v>0</v>
      </c>
      <c r="I85" s="86"/>
      <c r="J85" s="99">
        <f t="shared" si="32"/>
        <v>0</v>
      </c>
      <c r="K85" s="144"/>
      <c r="L85" s="32" t="e">
        <f t="shared" si="33"/>
        <v>#DIV/0!</v>
      </c>
    </row>
    <row r="86" spans="2:12" x14ac:dyDescent="0.25">
      <c r="B86" s="8"/>
      <c r="C86" s="8"/>
      <c r="D86" s="8">
        <v>721</v>
      </c>
      <c r="E86" s="8"/>
      <c r="F86" s="27" t="s">
        <v>40</v>
      </c>
      <c r="G86" s="99">
        <f>G87</f>
        <v>0</v>
      </c>
      <c r="H86" s="99">
        <f t="shared" si="32"/>
        <v>0</v>
      </c>
      <c r="I86" s="86"/>
      <c r="J86" s="99">
        <f t="shared" si="32"/>
        <v>0</v>
      </c>
      <c r="K86" s="144"/>
      <c r="L86" s="32" t="e">
        <f t="shared" si="33"/>
        <v>#DIV/0!</v>
      </c>
    </row>
    <row r="87" spans="2:12" x14ac:dyDescent="0.25">
      <c r="B87" s="8"/>
      <c r="C87" s="8"/>
      <c r="D87" s="8"/>
      <c r="E87" s="8">
        <v>7211</v>
      </c>
      <c r="F87" s="27" t="s">
        <v>41</v>
      </c>
      <c r="G87" s="99"/>
      <c r="H87" s="99"/>
      <c r="I87" s="86"/>
      <c r="J87" s="105"/>
      <c r="K87" s="144"/>
      <c r="L87" s="32"/>
    </row>
    <row r="90" spans="2:12" ht="36.75" customHeight="1" x14ac:dyDescent="0.25">
      <c r="B90" s="198" t="s">
        <v>7</v>
      </c>
      <c r="C90" s="199"/>
      <c r="D90" s="199"/>
      <c r="E90" s="199"/>
      <c r="F90" s="200"/>
      <c r="G90" s="67" t="s">
        <v>90</v>
      </c>
      <c r="H90" s="67" t="s">
        <v>84</v>
      </c>
      <c r="I90" s="67" t="s">
        <v>85</v>
      </c>
      <c r="J90" s="67" t="s">
        <v>218</v>
      </c>
      <c r="K90" s="67" t="s">
        <v>29</v>
      </c>
      <c r="L90" s="67" t="s">
        <v>63</v>
      </c>
    </row>
    <row r="91" spans="2:12" x14ac:dyDescent="0.25">
      <c r="B91" s="201">
        <v>1</v>
      </c>
      <c r="C91" s="202"/>
      <c r="D91" s="202"/>
      <c r="E91" s="202"/>
      <c r="F91" s="203"/>
      <c r="G91" s="68">
        <v>2</v>
      </c>
      <c r="H91" s="68">
        <v>3</v>
      </c>
      <c r="I91" s="68">
        <v>4</v>
      </c>
      <c r="J91" s="68">
        <v>5</v>
      </c>
      <c r="K91" s="68" t="s">
        <v>46</v>
      </c>
      <c r="L91" s="68" t="s">
        <v>47</v>
      </c>
    </row>
    <row r="92" spans="2:12" x14ac:dyDescent="0.25">
      <c r="B92" s="69"/>
      <c r="C92" s="69"/>
      <c r="D92" s="69"/>
      <c r="E92" s="69"/>
      <c r="F92" s="69" t="s">
        <v>61</v>
      </c>
      <c r="G92" s="94">
        <f t="shared" ref="G92" si="34">G93+G150</f>
        <v>3221305.49</v>
      </c>
      <c r="H92" s="94">
        <f t="shared" ref="H92:J92" si="35">H93+H150</f>
        <v>3610343.7200000007</v>
      </c>
      <c r="I92" s="80"/>
      <c r="J92" s="94">
        <f t="shared" si="35"/>
        <v>3802054.57</v>
      </c>
      <c r="K92" s="145">
        <f>J92/G92*100</f>
        <v>118.02837643939195</v>
      </c>
      <c r="L92" s="32" t="e">
        <f>J92/I92*100</f>
        <v>#DIV/0!</v>
      </c>
    </row>
    <row r="93" spans="2:12" x14ac:dyDescent="0.25">
      <c r="B93" s="69">
        <v>3</v>
      </c>
      <c r="C93" s="69"/>
      <c r="D93" s="69"/>
      <c r="E93" s="69"/>
      <c r="F93" s="69" t="s">
        <v>4</v>
      </c>
      <c r="G93" s="100">
        <f>G94+G104+G137+G147</f>
        <v>3157389.6300000004</v>
      </c>
      <c r="H93" s="100">
        <f>H94+H104+H137+H147</f>
        <v>3522195.5000000005</v>
      </c>
      <c r="I93" s="85"/>
      <c r="J93" s="100">
        <f>J94+J104+J137+J147</f>
        <v>3708470.44</v>
      </c>
      <c r="K93" s="144">
        <f t="shared" ref="K93:K95" si="36">J93/G93*100</f>
        <v>117.45368404215604</v>
      </c>
      <c r="L93" s="32" t="e">
        <f t="shared" ref="L93:L95" si="37">J93/I93*100</f>
        <v>#DIV/0!</v>
      </c>
    </row>
    <row r="94" spans="2:12" x14ac:dyDescent="0.25">
      <c r="B94" s="69"/>
      <c r="C94" s="69">
        <v>31</v>
      </c>
      <c r="D94" s="69"/>
      <c r="E94" s="69"/>
      <c r="F94" s="69" t="s">
        <v>5</v>
      </c>
      <c r="G94" s="100">
        <f t="shared" ref="G94" si="38">G95+G99+G101</f>
        <v>2491954.56</v>
      </c>
      <c r="H94" s="100">
        <v>2813787.97</v>
      </c>
      <c r="I94" s="85"/>
      <c r="J94" s="100">
        <f t="shared" ref="J94" si="39">J95+J99+J101</f>
        <v>3033345.6999999997</v>
      </c>
      <c r="K94" s="145">
        <f t="shared" si="36"/>
        <v>121.72556228312605</v>
      </c>
      <c r="L94" s="32" t="e">
        <f t="shared" si="37"/>
        <v>#DIV/0!</v>
      </c>
    </row>
    <row r="95" spans="2:12" x14ac:dyDescent="0.25">
      <c r="B95" s="8"/>
      <c r="C95" s="8"/>
      <c r="D95" s="8">
        <v>311</v>
      </c>
      <c r="E95" s="8"/>
      <c r="F95" s="8" t="s">
        <v>42</v>
      </c>
      <c r="G95" s="108">
        <v>1990468.87</v>
      </c>
      <c r="H95" s="108"/>
      <c r="I95" s="87"/>
      <c r="J95" s="93">
        <f>J96+J97+J98</f>
        <v>2461946.98</v>
      </c>
      <c r="K95" s="144">
        <f t="shared" si="36"/>
        <v>123.68678642032718</v>
      </c>
      <c r="L95" s="32" t="e">
        <f t="shared" si="37"/>
        <v>#DIV/0!</v>
      </c>
    </row>
    <row r="96" spans="2:12" x14ac:dyDescent="0.25">
      <c r="B96" s="8"/>
      <c r="C96" s="8"/>
      <c r="D96" s="8"/>
      <c r="E96" s="8">
        <v>3111</v>
      </c>
      <c r="F96" s="8" t="s">
        <v>43</v>
      </c>
      <c r="G96" s="93">
        <v>1990468.87</v>
      </c>
      <c r="H96" s="101"/>
      <c r="I96" s="88"/>
      <c r="J96" s="93">
        <v>2461946.98</v>
      </c>
      <c r="K96" s="144"/>
      <c r="L96" s="32"/>
    </row>
    <row r="97" spans="2:12" x14ac:dyDescent="0.25">
      <c r="B97" s="8"/>
      <c r="C97" s="8"/>
      <c r="D97" s="8"/>
      <c r="E97" s="8">
        <v>3112</v>
      </c>
      <c r="F97" s="8" t="s">
        <v>157</v>
      </c>
      <c r="G97" s="93"/>
      <c r="H97" s="101"/>
      <c r="I97" s="88"/>
      <c r="J97" s="93"/>
      <c r="K97" s="144"/>
      <c r="L97" s="32"/>
    </row>
    <row r="98" spans="2:12" x14ac:dyDescent="0.25">
      <c r="B98" s="8"/>
      <c r="C98" s="8"/>
      <c r="D98" s="8"/>
      <c r="E98" s="8">
        <v>3113</v>
      </c>
      <c r="F98" s="8" t="s">
        <v>158</v>
      </c>
      <c r="G98" s="93"/>
      <c r="H98" s="101"/>
      <c r="I98" s="88"/>
      <c r="J98" s="93"/>
      <c r="K98" s="144"/>
      <c r="L98" s="32"/>
    </row>
    <row r="99" spans="2:12" x14ac:dyDescent="0.25">
      <c r="B99" s="8"/>
      <c r="C99" s="8"/>
      <c r="D99" s="8">
        <v>312</v>
      </c>
      <c r="E99" s="8"/>
      <c r="F99" s="8" t="s">
        <v>159</v>
      </c>
      <c r="G99" s="101">
        <v>178084.11</v>
      </c>
      <c r="H99" s="101"/>
      <c r="I99" s="88"/>
      <c r="J99" s="101">
        <f>J100</f>
        <v>173936.57</v>
      </c>
      <c r="K99" s="144">
        <f t="shared" ref="K99" si="40">J99/G99*100</f>
        <v>97.671021855908435</v>
      </c>
      <c r="L99" s="32" t="e">
        <f t="shared" ref="L99" si="41">J99/I99*100</f>
        <v>#DIV/0!</v>
      </c>
    </row>
    <row r="100" spans="2:12" x14ac:dyDescent="0.25">
      <c r="B100" s="8"/>
      <c r="C100" s="8"/>
      <c r="D100" s="8"/>
      <c r="E100" s="8">
        <v>3121</v>
      </c>
      <c r="F100" s="8" t="s">
        <v>159</v>
      </c>
      <c r="G100" s="93">
        <v>178084.11</v>
      </c>
      <c r="H100" s="101"/>
      <c r="I100" s="88"/>
      <c r="J100" s="93">
        <v>173936.57</v>
      </c>
      <c r="K100" s="144"/>
      <c r="L100" s="32"/>
    </row>
    <row r="101" spans="2:12" x14ac:dyDescent="0.25">
      <c r="B101" s="8"/>
      <c r="C101" s="8"/>
      <c r="D101" s="8">
        <v>313</v>
      </c>
      <c r="E101" s="8"/>
      <c r="F101" s="8" t="s">
        <v>160</v>
      </c>
      <c r="G101" s="101">
        <v>323401.58</v>
      </c>
      <c r="H101" s="101"/>
      <c r="I101" s="88"/>
      <c r="J101" s="101">
        <f>J102+J103</f>
        <v>397462.15</v>
      </c>
      <c r="K101" s="144">
        <f t="shared" ref="K101" si="42">J101/G101*100</f>
        <v>122.90049727029782</v>
      </c>
      <c r="L101" s="32" t="e">
        <f t="shared" ref="L101" si="43">J101/I101*100</f>
        <v>#DIV/0!</v>
      </c>
    </row>
    <row r="102" spans="2:12" x14ac:dyDescent="0.25">
      <c r="B102" s="8"/>
      <c r="C102" s="8"/>
      <c r="D102" s="8"/>
      <c r="E102" s="8">
        <v>3131</v>
      </c>
      <c r="F102" s="8" t="s">
        <v>161</v>
      </c>
      <c r="G102" s="109"/>
      <c r="H102" s="101"/>
      <c r="I102" s="88"/>
      <c r="J102" s="109"/>
      <c r="K102" s="144"/>
      <c r="L102" s="32"/>
    </row>
    <row r="103" spans="2:12" x14ac:dyDescent="0.25">
      <c r="B103" s="8"/>
      <c r="C103" s="8"/>
      <c r="D103" s="8"/>
      <c r="E103" s="8">
        <v>3132</v>
      </c>
      <c r="F103" s="8" t="s">
        <v>162</v>
      </c>
      <c r="G103" s="93">
        <v>323401.58</v>
      </c>
      <c r="H103" s="101"/>
      <c r="I103" s="88"/>
      <c r="J103" s="93">
        <v>397462.15</v>
      </c>
      <c r="K103" s="144"/>
      <c r="L103" s="32"/>
    </row>
    <row r="104" spans="2:12" x14ac:dyDescent="0.25">
      <c r="B104" s="8"/>
      <c r="C104" s="18">
        <v>32</v>
      </c>
      <c r="D104" s="77"/>
      <c r="E104" s="77"/>
      <c r="F104" s="18" t="s">
        <v>12</v>
      </c>
      <c r="G104" s="100">
        <f t="shared" ref="G104" si="44">G105+G110+G117+G127+G129</f>
        <v>662747.51</v>
      </c>
      <c r="H104" s="100">
        <v>705426.54</v>
      </c>
      <c r="I104" s="85"/>
      <c r="J104" s="100">
        <f t="shared" ref="J104" si="45">J105+J110+J117+J127+J129</f>
        <v>672277.35</v>
      </c>
      <c r="K104" s="145">
        <f t="shared" ref="K104:K105" si="46">J104/G104*100</f>
        <v>101.43792920474344</v>
      </c>
      <c r="L104" s="32" t="e">
        <f t="shared" ref="L104:L105" si="47">J104/I104*100</f>
        <v>#DIV/0!</v>
      </c>
    </row>
    <row r="105" spans="2:12" x14ac:dyDescent="0.25">
      <c r="B105" s="8"/>
      <c r="C105" s="8"/>
      <c r="D105" s="8">
        <v>321</v>
      </c>
      <c r="E105" s="8"/>
      <c r="F105" s="8" t="s">
        <v>44</v>
      </c>
      <c r="G105" s="98">
        <v>86371.09</v>
      </c>
      <c r="H105" s="98"/>
      <c r="I105" s="84"/>
      <c r="J105" s="98">
        <f>J106+J107+J108+J109</f>
        <v>72074.87</v>
      </c>
      <c r="K105" s="144">
        <f t="shared" si="46"/>
        <v>83.447910637691379</v>
      </c>
      <c r="L105" s="32" t="e">
        <f t="shared" si="47"/>
        <v>#DIV/0!</v>
      </c>
    </row>
    <row r="106" spans="2:12" x14ac:dyDescent="0.25">
      <c r="B106" s="8"/>
      <c r="C106" s="18"/>
      <c r="D106" s="8"/>
      <c r="E106" s="8">
        <v>3211</v>
      </c>
      <c r="F106" s="27" t="s">
        <v>45</v>
      </c>
      <c r="G106" s="93">
        <v>33969.019999999997</v>
      </c>
      <c r="H106" s="101"/>
      <c r="I106" s="88"/>
      <c r="J106" s="93">
        <v>17524.689999999999</v>
      </c>
      <c r="K106" s="144"/>
      <c r="L106" s="32"/>
    </row>
    <row r="107" spans="2:12" ht="25.5" x14ac:dyDescent="0.25">
      <c r="B107" s="8"/>
      <c r="C107" s="18"/>
      <c r="D107" s="9"/>
      <c r="E107" s="8">
        <v>3212</v>
      </c>
      <c r="F107" s="27" t="s">
        <v>163</v>
      </c>
      <c r="G107" s="93">
        <v>49325.2</v>
      </c>
      <c r="H107" s="101"/>
      <c r="I107" s="88"/>
      <c r="J107" s="93">
        <v>51972.06</v>
      </c>
      <c r="K107" s="144"/>
      <c r="L107" s="32"/>
    </row>
    <row r="108" spans="2:12" ht="15" customHeight="1" x14ac:dyDescent="0.25">
      <c r="B108" s="8"/>
      <c r="C108" s="18"/>
      <c r="D108" s="9"/>
      <c r="E108" s="8">
        <v>3213</v>
      </c>
      <c r="F108" s="27" t="s">
        <v>164</v>
      </c>
      <c r="G108" s="93">
        <v>3076.87</v>
      </c>
      <c r="H108" s="101"/>
      <c r="I108" s="88"/>
      <c r="J108" s="93">
        <v>2578.12</v>
      </c>
      <c r="K108" s="144"/>
      <c r="L108" s="32"/>
    </row>
    <row r="109" spans="2:12" x14ac:dyDescent="0.25">
      <c r="B109" s="8"/>
      <c r="C109" s="18"/>
      <c r="D109" s="9"/>
      <c r="E109" s="8">
        <v>3214</v>
      </c>
      <c r="F109" s="27" t="s">
        <v>165</v>
      </c>
      <c r="G109" s="93"/>
      <c r="H109" s="101"/>
      <c r="I109" s="88"/>
      <c r="J109" s="93"/>
      <c r="K109" s="144"/>
      <c r="L109" s="32"/>
    </row>
    <row r="110" spans="2:12" x14ac:dyDescent="0.25">
      <c r="B110" s="8"/>
      <c r="C110" s="18"/>
      <c r="D110" s="8">
        <v>322</v>
      </c>
      <c r="E110" s="8"/>
      <c r="F110" s="27" t="s">
        <v>166</v>
      </c>
      <c r="G110" s="98">
        <v>260585.34</v>
      </c>
      <c r="H110" s="98"/>
      <c r="I110" s="84"/>
      <c r="J110" s="98">
        <f>J111+J112+J113+J114+J115+J116</f>
        <v>264955.72000000003</v>
      </c>
      <c r="K110" s="144">
        <f t="shared" ref="K110" si="48">J110/G110*100</f>
        <v>101.67713962727146</v>
      </c>
      <c r="L110" s="32" t="e">
        <f t="shared" ref="L110" si="49">J110/I110*100</f>
        <v>#DIV/0!</v>
      </c>
    </row>
    <row r="111" spans="2:12" x14ac:dyDescent="0.25">
      <c r="B111" s="8"/>
      <c r="C111" s="18"/>
      <c r="D111" s="8"/>
      <c r="E111" s="8">
        <v>3221</v>
      </c>
      <c r="F111" s="27" t="s">
        <v>167</v>
      </c>
      <c r="G111" s="93">
        <v>30102.77</v>
      </c>
      <c r="H111" s="101"/>
      <c r="I111" s="88"/>
      <c r="J111" s="93">
        <v>17961.63</v>
      </c>
      <c r="K111" s="144"/>
      <c r="L111" s="32"/>
    </row>
    <row r="112" spans="2:12" x14ac:dyDescent="0.25">
      <c r="B112" s="8"/>
      <c r="C112" s="18"/>
      <c r="D112" s="9"/>
      <c r="E112" s="8">
        <v>3222</v>
      </c>
      <c r="F112" s="27" t="s">
        <v>168</v>
      </c>
      <c r="G112" s="93">
        <v>187600.73</v>
      </c>
      <c r="H112" s="101"/>
      <c r="I112" s="88"/>
      <c r="J112" s="93">
        <v>193209.85</v>
      </c>
      <c r="K112" s="144"/>
      <c r="L112" s="32"/>
    </row>
    <row r="113" spans="2:12" x14ac:dyDescent="0.25">
      <c r="B113" s="8"/>
      <c r="C113" s="18"/>
      <c r="D113" s="9"/>
      <c r="E113" s="8">
        <v>3223</v>
      </c>
      <c r="F113" s="27" t="s">
        <v>169</v>
      </c>
      <c r="G113" s="93">
        <v>31243.93</v>
      </c>
      <c r="H113" s="101"/>
      <c r="I113" s="88"/>
      <c r="J113" s="93">
        <v>28162.59</v>
      </c>
      <c r="K113" s="144"/>
      <c r="L113" s="32"/>
    </row>
    <row r="114" spans="2:12" ht="25.5" x14ac:dyDescent="0.25">
      <c r="B114" s="8"/>
      <c r="C114" s="18"/>
      <c r="D114" s="9"/>
      <c r="E114" s="8">
        <v>3224</v>
      </c>
      <c r="F114" s="27" t="s">
        <v>170</v>
      </c>
      <c r="G114" s="93">
        <v>5085.4799999999996</v>
      </c>
      <c r="H114" s="101"/>
      <c r="I114" s="88"/>
      <c r="J114" s="93">
        <v>19172.849999999999</v>
      </c>
      <c r="K114" s="144"/>
      <c r="L114" s="32"/>
    </row>
    <row r="115" spans="2:12" x14ac:dyDescent="0.25">
      <c r="B115" s="8"/>
      <c r="C115" s="18"/>
      <c r="D115" s="9"/>
      <c r="E115" s="8">
        <v>3225</v>
      </c>
      <c r="F115" s="27" t="s">
        <v>171</v>
      </c>
      <c r="G115" s="93">
        <v>6552.43</v>
      </c>
      <c r="H115" s="101"/>
      <c r="I115" s="88"/>
      <c r="J115" s="93">
        <v>6448.8</v>
      </c>
      <c r="K115" s="144"/>
      <c r="L115" s="32"/>
    </row>
    <row r="116" spans="2:12" x14ac:dyDescent="0.25">
      <c r="B116" s="8"/>
      <c r="C116" s="18"/>
      <c r="D116" s="9"/>
      <c r="E116" s="8">
        <v>3227</v>
      </c>
      <c r="F116" s="27" t="s">
        <v>172</v>
      </c>
      <c r="G116" s="93"/>
      <c r="H116" s="101"/>
      <c r="I116" s="88"/>
      <c r="J116" s="93"/>
      <c r="K116" s="144"/>
      <c r="L116" s="32"/>
    </row>
    <row r="117" spans="2:12" x14ac:dyDescent="0.25">
      <c r="B117" s="8"/>
      <c r="C117" s="18"/>
      <c r="D117" s="8">
        <v>323</v>
      </c>
      <c r="E117" s="8"/>
      <c r="F117" s="27" t="s">
        <v>173</v>
      </c>
      <c r="G117" s="98">
        <v>290910.17</v>
      </c>
      <c r="H117" s="98"/>
      <c r="I117" s="84"/>
      <c r="J117" s="98">
        <f>J118+J119+J120+J121+J122+J123+J124+J125+J126</f>
        <v>321773.07</v>
      </c>
      <c r="K117" s="144">
        <f t="shared" ref="K117" si="50">J117/G117*100</f>
        <v>110.60908252193454</v>
      </c>
      <c r="L117" s="32" t="e">
        <f t="shared" ref="L117" si="51">J117/I117*100</f>
        <v>#DIV/0!</v>
      </c>
    </row>
    <row r="118" spans="2:12" x14ac:dyDescent="0.25">
      <c r="B118" s="8"/>
      <c r="C118" s="18"/>
      <c r="D118" s="9"/>
      <c r="E118" s="8">
        <v>3231</v>
      </c>
      <c r="F118" s="27" t="s">
        <v>174</v>
      </c>
      <c r="G118" s="93">
        <v>236156.37</v>
      </c>
      <c r="H118" s="101"/>
      <c r="I118" s="88"/>
      <c r="J118" s="93">
        <v>252706.77</v>
      </c>
      <c r="K118" s="144"/>
      <c r="L118" s="32"/>
    </row>
    <row r="119" spans="2:12" x14ac:dyDescent="0.25">
      <c r="B119" s="8"/>
      <c r="C119" s="18"/>
      <c r="D119" s="9"/>
      <c r="E119" s="8">
        <v>3232</v>
      </c>
      <c r="F119" s="27" t="s">
        <v>175</v>
      </c>
      <c r="G119" s="109"/>
      <c r="H119" s="101"/>
      <c r="I119" s="88"/>
      <c r="J119" s="115">
        <v>19709.72</v>
      </c>
      <c r="K119" s="144"/>
      <c r="L119" s="32"/>
    </row>
    <row r="120" spans="2:12" x14ac:dyDescent="0.25">
      <c r="B120" s="8"/>
      <c r="C120" s="18"/>
      <c r="D120" s="9"/>
      <c r="E120" s="8">
        <v>3233</v>
      </c>
      <c r="F120" s="27" t="s">
        <v>176</v>
      </c>
      <c r="G120" s="93">
        <v>15207.55</v>
      </c>
      <c r="H120" s="101"/>
      <c r="I120" s="88"/>
      <c r="J120" s="93">
        <v>978.85</v>
      </c>
      <c r="K120" s="144"/>
      <c r="L120" s="32"/>
    </row>
    <row r="121" spans="2:12" x14ac:dyDescent="0.25">
      <c r="B121" s="8"/>
      <c r="C121" s="18"/>
      <c r="D121" s="9"/>
      <c r="E121" s="8">
        <v>3234</v>
      </c>
      <c r="F121" s="27" t="s">
        <v>177</v>
      </c>
      <c r="G121" s="93">
        <v>13064.15</v>
      </c>
      <c r="H121" s="101"/>
      <c r="I121" s="88"/>
      <c r="J121" s="93">
        <v>15406.63</v>
      </c>
      <c r="K121" s="144"/>
      <c r="L121" s="32"/>
    </row>
    <row r="122" spans="2:12" x14ac:dyDescent="0.25">
      <c r="B122" s="8"/>
      <c r="C122" s="18"/>
      <c r="D122" s="9"/>
      <c r="E122" s="8">
        <v>3235</v>
      </c>
      <c r="F122" s="27" t="s">
        <v>178</v>
      </c>
      <c r="G122" s="93">
        <v>217.22</v>
      </c>
      <c r="H122" s="101"/>
      <c r="I122" s="88"/>
      <c r="J122" s="93">
        <v>0</v>
      </c>
      <c r="K122" s="144"/>
      <c r="L122" s="32"/>
    </row>
    <row r="123" spans="2:12" x14ac:dyDescent="0.25">
      <c r="B123" s="8"/>
      <c r="C123" s="18"/>
      <c r="D123" s="9"/>
      <c r="E123" s="8">
        <v>3236</v>
      </c>
      <c r="F123" s="27" t="s">
        <v>179</v>
      </c>
      <c r="G123" s="93">
        <v>7729.21</v>
      </c>
      <c r="H123" s="101"/>
      <c r="I123" s="88"/>
      <c r="J123" s="93">
        <v>1049.27</v>
      </c>
      <c r="K123" s="144"/>
      <c r="L123" s="32"/>
    </row>
    <row r="124" spans="2:12" x14ac:dyDescent="0.25">
      <c r="B124" s="8"/>
      <c r="C124" s="18"/>
      <c r="D124" s="9"/>
      <c r="E124" s="8">
        <v>3237</v>
      </c>
      <c r="F124" s="27" t="s">
        <v>180</v>
      </c>
      <c r="G124" s="93">
        <v>3577.78</v>
      </c>
      <c r="H124" s="101"/>
      <c r="I124" s="88"/>
      <c r="J124" s="93">
        <v>2450.9499999999998</v>
      </c>
      <c r="K124" s="144"/>
      <c r="L124" s="32"/>
    </row>
    <row r="125" spans="2:12" x14ac:dyDescent="0.25">
      <c r="B125" s="8"/>
      <c r="C125" s="18"/>
      <c r="D125" s="9"/>
      <c r="E125" s="8">
        <v>3238</v>
      </c>
      <c r="F125" s="27" t="s">
        <v>181</v>
      </c>
      <c r="G125" s="93">
        <v>2782.24</v>
      </c>
      <c r="H125" s="101"/>
      <c r="I125" s="88"/>
      <c r="J125" s="93">
        <v>13019.14</v>
      </c>
      <c r="K125" s="144"/>
      <c r="L125" s="32"/>
    </row>
    <row r="126" spans="2:12" x14ac:dyDescent="0.25">
      <c r="B126" s="8"/>
      <c r="C126" s="18"/>
      <c r="D126" s="9"/>
      <c r="E126" s="8">
        <v>3239</v>
      </c>
      <c r="F126" s="27" t="s">
        <v>182</v>
      </c>
      <c r="G126" s="93">
        <v>12175.65</v>
      </c>
      <c r="H126" s="101"/>
      <c r="I126" s="88"/>
      <c r="J126" s="93">
        <v>16451.740000000002</v>
      </c>
      <c r="K126" s="144"/>
      <c r="L126" s="32"/>
    </row>
    <row r="127" spans="2:12" x14ac:dyDescent="0.25">
      <c r="B127" s="8"/>
      <c r="C127" s="18"/>
      <c r="D127" s="8">
        <v>324</v>
      </c>
      <c r="E127" s="8"/>
      <c r="F127" s="27" t="s">
        <v>183</v>
      </c>
      <c r="G127" s="98"/>
      <c r="H127" s="98"/>
      <c r="I127" s="84"/>
      <c r="J127" s="98">
        <f>J128</f>
        <v>0</v>
      </c>
      <c r="K127" s="144"/>
      <c r="L127" s="32" t="e">
        <f t="shared" ref="L127" si="52">J127/I127*100</f>
        <v>#DIV/0!</v>
      </c>
    </row>
    <row r="128" spans="2:12" x14ac:dyDescent="0.25">
      <c r="B128" s="8"/>
      <c r="C128" s="18"/>
      <c r="D128" s="8"/>
      <c r="E128" s="8">
        <v>3241</v>
      </c>
      <c r="F128" s="27" t="s">
        <v>183</v>
      </c>
      <c r="G128" s="93"/>
      <c r="H128" s="101"/>
      <c r="I128" s="88"/>
      <c r="J128" s="93"/>
      <c r="K128" s="144"/>
      <c r="L128" s="32"/>
    </row>
    <row r="129" spans="2:12" x14ac:dyDescent="0.25">
      <c r="B129" s="8"/>
      <c r="C129" s="18"/>
      <c r="D129" s="8">
        <v>329</v>
      </c>
      <c r="E129" s="8"/>
      <c r="F129" s="27" t="s">
        <v>184</v>
      </c>
      <c r="G129" s="98">
        <v>24880.91</v>
      </c>
      <c r="H129" s="98"/>
      <c r="I129" s="84"/>
      <c r="J129" s="98">
        <f>J130+J131+J132+J133+J134+J135+J136</f>
        <v>13473.689999999999</v>
      </c>
      <c r="K129" s="144">
        <f t="shared" ref="K129" si="53">J129/G129*100</f>
        <v>54.152721906071754</v>
      </c>
      <c r="L129" s="32" t="e">
        <f t="shared" ref="L129" si="54">J129/I129*100</f>
        <v>#DIV/0!</v>
      </c>
    </row>
    <row r="130" spans="2:12" ht="25.5" x14ac:dyDescent="0.25">
      <c r="B130" s="8"/>
      <c r="C130" s="18"/>
      <c r="D130" s="8"/>
      <c r="E130" s="8">
        <v>3291</v>
      </c>
      <c r="F130" s="27" t="s">
        <v>185</v>
      </c>
      <c r="G130" s="107">
        <v>620</v>
      </c>
      <c r="H130" s="99"/>
      <c r="I130" s="86"/>
      <c r="J130" s="107">
        <v>549.98</v>
      </c>
      <c r="K130" s="144"/>
      <c r="L130" s="32"/>
    </row>
    <row r="131" spans="2:12" x14ac:dyDescent="0.25">
      <c r="B131" s="8"/>
      <c r="C131" s="18"/>
      <c r="D131" s="8"/>
      <c r="E131" s="8">
        <v>3292</v>
      </c>
      <c r="F131" s="27" t="s">
        <v>186</v>
      </c>
      <c r="G131" s="93"/>
      <c r="H131" s="101"/>
      <c r="I131" s="88"/>
      <c r="J131" s="93">
        <v>0</v>
      </c>
      <c r="K131" s="144"/>
      <c r="L131" s="32"/>
    </row>
    <row r="132" spans="2:12" x14ac:dyDescent="0.25">
      <c r="B132" s="8"/>
      <c r="C132" s="18"/>
      <c r="D132" s="8"/>
      <c r="E132" s="8">
        <v>3293</v>
      </c>
      <c r="F132" s="27" t="s">
        <v>187</v>
      </c>
      <c r="G132" s="93">
        <v>7906.37</v>
      </c>
      <c r="H132" s="101"/>
      <c r="I132" s="88"/>
      <c r="J132" s="93">
        <v>3235.85</v>
      </c>
      <c r="K132" s="144"/>
      <c r="L132" s="32"/>
    </row>
    <row r="133" spans="2:12" x14ac:dyDescent="0.25">
      <c r="B133" s="8"/>
      <c r="C133" s="18"/>
      <c r="D133" s="8"/>
      <c r="E133" s="8">
        <v>3294</v>
      </c>
      <c r="F133" s="27" t="s">
        <v>188</v>
      </c>
      <c r="G133" s="93">
        <v>415.44</v>
      </c>
      <c r="H133" s="101"/>
      <c r="I133" s="88"/>
      <c r="J133" s="93">
        <v>163.09</v>
      </c>
      <c r="K133" s="144"/>
      <c r="L133" s="32"/>
    </row>
    <row r="134" spans="2:12" x14ac:dyDescent="0.25">
      <c r="B134" s="8"/>
      <c r="C134" s="18"/>
      <c r="D134" s="9"/>
      <c r="E134" s="8">
        <v>3295</v>
      </c>
      <c r="F134" s="27" t="s">
        <v>189</v>
      </c>
      <c r="G134" s="93">
        <v>7335.7</v>
      </c>
      <c r="H134" s="101"/>
      <c r="I134" s="88"/>
      <c r="J134" s="93">
        <v>7980.86</v>
      </c>
      <c r="K134" s="144"/>
      <c r="L134" s="32"/>
    </row>
    <row r="135" spans="2:12" x14ac:dyDescent="0.25">
      <c r="B135" s="8"/>
      <c r="C135" s="18"/>
      <c r="D135" s="9"/>
      <c r="E135" s="8">
        <v>3296</v>
      </c>
      <c r="F135" s="27" t="s">
        <v>190</v>
      </c>
      <c r="G135" s="93"/>
      <c r="H135" s="101"/>
      <c r="I135" s="88"/>
      <c r="J135" s="93">
        <v>0</v>
      </c>
      <c r="K135" s="144"/>
      <c r="L135" s="32"/>
    </row>
    <row r="136" spans="2:12" x14ac:dyDescent="0.25">
      <c r="B136" s="8"/>
      <c r="C136" s="18"/>
      <c r="D136" s="9"/>
      <c r="E136" s="8">
        <v>3299</v>
      </c>
      <c r="F136" s="27" t="s">
        <v>191</v>
      </c>
      <c r="G136" s="93">
        <v>8603.4</v>
      </c>
      <c r="H136" s="101"/>
      <c r="I136" s="88"/>
      <c r="J136" s="93">
        <v>1543.91</v>
      </c>
      <c r="K136" s="144"/>
      <c r="L136" s="32"/>
    </row>
    <row r="137" spans="2:12" x14ac:dyDescent="0.25">
      <c r="B137" s="8"/>
      <c r="C137" s="18">
        <v>34</v>
      </c>
      <c r="D137" s="77"/>
      <c r="E137" s="18"/>
      <c r="F137" s="78" t="s">
        <v>192</v>
      </c>
      <c r="G137" s="100">
        <f t="shared" ref="G137" si="55">G138+G140</f>
        <v>627.04</v>
      </c>
      <c r="H137" s="100">
        <v>1000</v>
      </c>
      <c r="I137" s="85"/>
      <c r="J137" s="100">
        <f t="shared" ref="J137" si="56">J138+J140</f>
        <v>866.4</v>
      </c>
      <c r="K137" s="145">
        <f t="shared" ref="K137" si="57">J137/G137*100</f>
        <v>138.17300331717274</v>
      </c>
      <c r="L137" s="32" t="e">
        <f t="shared" ref="L137:L138" si="58">J137/I137*100</f>
        <v>#DIV/0!</v>
      </c>
    </row>
    <row r="138" spans="2:12" x14ac:dyDescent="0.25">
      <c r="B138" s="8"/>
      <c r="C138" s="18"/>
      <c r="D138" s="8">
        <v>342</v>
      </c>
      <c r="E138" s="8"/>
      <c r="F138" s="27" t="s">
        <v>193</v>
      </c>
      <c r="G138" s="98"/>
      <c r="H138" s="98"/>
      <c r="I138" s="84"/>
      <c r="J138" s="98"/>
      <c r="K138" s="144"/>
      <c r="L138" s="32" t="e">
        <f t="shared" si="58"/>
        <v>#DIV/0!</v>
      </c>
    </row>
    <row r="139" spans="2:12" ht="25.5" x14ac:dyDescent="0.25">
      <c r="B139" s="8"/>
      <c r="C139" s="18"/>
      <c r="D139" s="9"/>
      <c r="E139" s="8">
        <v>3427</v>
      </c>
      <c r="F139" s="27" t="s">
        <v>194</v>
      </c>
      <c r="G139" s="93"/>
      <c r="H139" s="101"/>
      <c r="I139" s="88"/>
      <c r="J139" s="93"/>
      <c r="K139" s="144"/>
      <c r="L139" s="32"/>
    </row>
    <row r="140" spans="2:12" x14ac:dyDescent="0.25">
      <c r="B140" s="8"/>
      <c r="C140" s="18"/>
      <c r="D140" s="8">
        <v>343</v>
      </c>
      <c r="E140" s="8"/>
      <c r="F140" s="27" t="s">
        <v>195</v>
      </c>
      <c r="G140" s="101">
        <v>627.04</v>
      </c>
      <c r="H140" s="101"/>
      <c r="I140" s="88"/>
      <c r="J140" s="101">
        <f>J141</f>
        <v>866.4</v>
      </c>
      <c r="K140" s="144">
        <f t="shared" ref="K140" si="59">J140/G140*100</f>
        <v>138.17300331717274</v>
      </c>
      <c r="L140" s="32" t="e">
        <f t="shared" ref="L140" si="60">J140/I140*100</f>
        <v>#DIV/0!</v>
      </c>
    </row>
    <row r="141" spans="2:12" x14ac:dyDescent="0.25">
      <c r="B141" s="8"/>
      <c r="C141" s="18"/>
      <c r="D141" s="9"/>
      <c r="E141" s="8">
        <v>3431</v>
      </c>
      <c r="F141" s="27" t="s">
        <v>196</v>
      </c>
      <c r="G141" s="93">
        <v>627.04</v>
      </c>
      <c r="H141" s="101"/>
      <c r="I141" s="88"/>
      <c r="J141" s="93">
        <v>866.4</v>
      </c>
      <c r="K141" s="144"/>
      <c r="L141" s="32"/>
    </row>
    <row r="142" spans="2:12" x14ac:dyDescent="0.25">
      <c r="B142" s="8"/>
      <c r="C142" s="18"/>
      <c r="D142" s="9"/>
      <c r="E142" s="8">
        <v>3433</v>
      </c>
      <c r="F142" s="27" t="s">
        <v>197</v>
      </c>
      <c r="G142" s="93"/>
      <c r="H142" s="101"/>
      <c r="I142" s="88"/>
      <c r="J142" s="93"/>
      <c r="K142" s="144"/>
      <c r="L142" s="32"/>
    </row>
    <row r="143" spans="2:12" x14ac:dyDescent="0.25">
      <c r="B143" s="8"/>
      <c r="C143" s="18"/>
      <c r="D143" s="9"/>
      <c r="E143" s="8">
        <v>3434</v>
      </c>
      <c r="F143" s="27" t="s">
        <v>198</v>
      </c>
      <c r="G143" s="107"/>
      <c r="H143" s="99"/>
      <c r="I143" s="86"/>
      <c r="J143" s="107"/>
      <c r="K143" s="144"/>
      <c r="L143" s="32"/>
    </row>
    <row r="144" spans="2:12" ht="24.75" customHeight="1" x14ac:dyDescent="0.25">
      <c r="B144" s="8"/>
      <c r="C144" s="18">
        <v>37</v>
      </c>
      <c r="D144" s="9"/>
      <c r="E144" s="8"/>
      <c r="F144" s="27" t="s">
        <v>199</v>
      </c>
      <c r="G144" s="100">
        <f>G145</f>
        <v>0</v>
      </c>
      <c r="H144" s="100">
        <f>H145</f>
        <v>0</v>
      </c>
      <c r="I144" s="85"/>
      <c r="J144" s="100">
        <f>J145</f>
        <v>0</v>
      </c>
      <c r="K144" s="145"/>
      <c r="L144" s="32"/>
    </row>
    <row r="145" spans="2:12" x14ac:dyDescent="0.25">
      <c r="B145" s="8"/>
      <c r="C145" s="18"/>
      <c r="D145" s="9">
        <v>372</v>
      </c>
      <c r="E145" s="8"/>
      <c r="F145" s="27" t="s">
        <v>200</v>
      </c>
      <c r="G145" s="98"/>
      <c r="H145" s="98"/>
      <c r="I145" s="84"/>
      <c r="J145" s="98"/>
      <c r="K145" s="144"/>
      <c r="L145" s="32"/>
    </row>
    <row r="146" spans="2:12" x14ac:dyDescent="0.25">
      <c r="B146" s="8"/>
      <c r="C146" s="18"/>
      <c r="D146" s="9"/>
      <c r="E146" s="8">
        <v>3721</v>
      </c>
      <c r="F146" s="27" t="s">
        <v>201</v>
      </c>
      <c r="G146" s="93"/>
      <c r="H146" s="101"/>
      <c r="I146" s="88"/>
      <c r="J146" s="93"/>
      <c r="K146" s="144"/>
      <c r="L146" s="32"/>
    </row>
    <row r="147" spans="2:12" x14ac:dyDescent="0.25">
      <c r="B147" s="8"/>
      <c r="C147" s="18">
        <v>38</v>
      </c>
      <c r="D147" s="9"/>
      <c r="E147" s="8"/>
      <c r="F147" s="78" t="s">
        <v>202</v>
      </c>
      <c r="G147" s="110">
        <f>G148</f>
        <v>2060.52</v>
      </c>
      <c r="H147" s="100">
        <v>1980.99</v>
      </c>
      <c r="I147" s="85"/>
      <c r="J147" s="110">
        <f>J148</f>
        <v>1980.99</v>
      </c>
      <c r="K147" s="145">
        <f t="shared" ref="K147" si="61">J147/G147*100</f>
        <v>96.140294682895572</v>
      </c>
      <c r="L147" s="32"/>
    </row>
    <row r="148" spans="2:12" x14ac:dyDescent="0.25">
      <c r="B148" s="8"/>
      <c r="C148" s="18"/>
      <c r="D148" s="9">
        <v>381</v>
      </c>
      <c r="E148" s="8"/>
      <c r="F148" s="27" t="s">
        <v>148</v>
      </c>
      <c r="G148" s="93">
        <v>2060.52</v>
      </c>
      <c r="H148" s="101"/>
      <c r="I148" s="88"/>
      <c r="J148" s="93">
        <f>J149</f>
        <v>1980.99</v>
      </c>
      <c r="K148" s="144"/>
      <c r="L148" s="32"/>
    </row>
    <row r="149" spans="2:12" x14ac:dyDescent="0.25">
      <c r="B149" s="8"/>
      <c r="C149" s="18"/>
      <c r="D149" s="9"/>
      <c r="E149" s="8">
        <v>3812</v>
      </c>
      <c r="F149" s="27" t="s">
        <v>203</v>
      </c>
      <c r="G149" s="111">
        <v>2060.52</v>
      </c>
      <c r="H149" s="99"/>
      <c r="I149" s="86"/>
      <c r="J149" s="111">
        <v>1980.99</v>
      </c>
      <c r="K149" s="144"/>
      <c r="L149" s="32"/>
    </row>
    <row r="150" spans="2:12" x14ac:dyDescent="0.25">
      <c r="B150" s="10">
        <v>4</v>
      </c>
      <c r="C150" s="10"/>
      <c r="D150" s="10"/>
      <c r="E150" s="10"/>
      <c r="F150" s="79" t="s">
        <v>6</v>
      </c>
      <c r="G150" s="100">
        <f t="shared" ref="G150" si="62">G151+G163</f>
        <v>63915.86</v>
      </c>
      <c r="H150" s="100">
        <f t="shared" ref="H150:J150" si="63">H151+H163</f>
        <v>88148.22</v>
      </c>
      <c r="I150" s="85"/>
      <c r="J150" s="100">
        <f t="shared" si="63"/>
        <v>93584.13</v>
      </c>
      <c r="K150" s="145">
        <f t="shared" ref="K150:K152" si="64">J150/G150*100</f>
        <v>146.41769664055212</v>
      </c>
      <c r="L150" s="32" t="e">
        <f t="shared" ref="L150:L152" si="65">J150/I150*100</f>
        <v>#DIV/0!</v>
      </c>
    </row>
    <row r="151" spans="2:12" ht="25.5" x14ac:dyDescent="0.25">
      <c r="B151" s="70"/>
      <c r="C151" s="69">
        <v>42</v>
      </c>
      <c r="D151" s="70"/>
      <c r="E151" s="70"/>
      <c r="F151" s="79" t="s">
        <v>204</v>
      </c>
      <c r="G151" s="100">
        <v>63915.86</v>
      </c>
      <c r="H151" s="100">
        <v>88148.22</v>
      </c>
      <c r="I151" s="85"/>
      <c r="J151" s="100">
        <f>J152+J159+J161</f>
        <v>93584.13</v>
      </c>
      <c r="K151" s="145">
        <f t="shared" si="64"/>
        <v>146.41769664055212</v>
      </c>
      <c r="L151" s="32" t="e">
        <f t="shared" si="65"/>
        <v>#DIV/0!</v>
      </c>
    </row>
    <row r="152" spans="2:12" x14ac:dyDescent="0.25">
      <c r="B152" s="70"/>
      <c r="C152" s="70"/>
      <c r="D152" s="8">
        <v>422</v>
      </c>
      <c r="E152" s="8"/>
      <c r="F152" s="8" t="s">
        <v>205</v>
      </c>
      <c r="G152" s="98">
        <v>21321.03</v>
      </c>
      <c r="H152" s="98"/>
      <c r="I152" s="84"/>
      <c r="J152" s="98">
        <f>J153+J154+J155+J156+J157+J158</f>
        <v>42008.24</v>
      </c>
      <c r="K152" s="144">
        <f t="shared" si="64"/>
        <v>197.02725431182265</v>
      </c>
      <c r="L152" s="32" t="e">
        <f t="shared" si="65"/>
        <v>#DIV/0!</v>
      </c>
    </row>
    <row r="153" spans="2:12" x14ac:dyDescent="0.25">
      <c r="B153" s="70"/>
      <c r="C153" s="70"/>
      <c r="D153" s="8"/>
      <c r="E153" s="8">
        <v>4221</v>
      </c>
      <c r="F153" s="8" t="s">
        <v>206</v>
      </c>
      <c r="G153" s="93">
        <v>5998</v>
      </c>
      <c r="H153" s="101"/>
      <c r="I153" s="112"/>
      <c r="J153" s="93">
        <v>33144.239999999998</v>
      </c>
      <c r="K153" s="144"/>
      <c r="L153" s="32"/>
    </row>
    <row r="154" spans="2:12" x14ac:dyDescent="0.25">
      <c r="B154" s="70"/>
      <c r="C154" s="70"/>
      <c r="D154" s="8"/>
      <c r="E154" s="8">
        <v>4222</v>
      </c>
      <c r="F154" s="8" t="s">
        <v>207</v>
      </c>
      <c r="G154" s="93"/>
      <c r="H154" s="101"/>
      <c r="I154" s="113"/>
      <c r="J154" s="93"/>
      <c r="K154" s="144"/>
      <c r="L154" s="32"/>
    </row>
    <row r="155" spans="2:12" x14ac:dyDescent="0.25">
      <c r="B155" s="70"/>
      <c r="C155" s="70"/>
      <c r="D155" s="8"/>
      <c r="E155" s="8">
        <v>4223</v>
      </c>
      <c r="F155" s="8" t="s">
        <v>208</v>
      </c>
      <c r="G155" s="93">
        <v>15323.03</v>
      </c>
      <c r="H155" s="101"/>
      <c r="I155" s="113"/>
      <c r="J155" s="93">
        <v>8864</v>
      </c>
      <c r="K155" s="144"/>
      <c r="L155" s="32"/>
    </row>
    <row r="156" spans="2:12" x14ac:dyDescent="0.25">
      <c r="B156" s="70"/>
      <c r="C156" s="70"/>
      <c r="D156" s="8"/>
      <c r="E156" s="8">
        <v>4224</v>
      </c>
      <c r="F156" s="8" t="s">
        <v>209</v>
      </c>
      <c r="G156" s="93"/>
      <c r="H156" s="101"/>
      <c r="I156" s="113"/>
      <c r="J156" s="93"/>
      <c r="K156" s="144"/>
      <c r="L156" s="32"/>
    </row>
    <row r="157" spans="2:12" x14ac:dyDescent="0.25">
      <c r="B157" s="70"/>
      <c r="C157" s="70"/>
      <c r="D157" s="8"/>
      <c r="E157" s="8">
        <v>4225</v>
      </c>
      <c r="F157" s="8" t="s">
        <v>210</v>
      </c>
      <c r="G157" s="93"/>
      <c r="H157" s="101"/>
      <c r="I157" s="113"/>
      <c r="J157" s="93"/>
      <c r="K157" s="144"/>
      <c r="L157" s="32"/>
    </row>
    <row r="158" spans="2:12" x14ac:dyDescent="0.25">
      <c r="B158" s="70"/>
      <c r="C158" s="70"/>
      <c r="D158" s="8"/>
      <c r="E158" s="8">
        <v>4227</v>
      </c>
      <c r="F158" s="8" t="s">
        <v>211</v>
      </c>
      <c r="G158" s="93"/>
      <c r="H158" s="101"/>
      <c r="I158" s="112"/>
      <c r="J158" s="93"/>
      <c r="K158" s="144"/>
      <c r="L158" s="32"/>
    </row>
    <row r="159" spans="2:12" x14ac:dyDescent="0.25">
      <c r="B159" s="70"/>
      <c r="C159" s="70"/>
      <c r="D159" s="8">
        <v>423</v>
      </c>
      <c r="E159" s="8"/>
      <c r="F159" s="8" t="s">
        <v>212</v>
      </c>
      <c r="G159" s="101"/>
      <c r="H159" s="98"/>
      <c r="I159" s="84"/>
      <c r="J159" s="101">
        <f>J160</f>
        <v>0</v>
      </c>
      <c r="K159" s="144"/>
      <c r="L159" s="32" t="e">
        <f t="shared" ref="L159:L164" si="66">K159/H159*100</f>
        <v>#DIV/0!</v>
      </c>
    </row>
    <row r="160" spans="2:12" x14ac:dyDescent="0.25">
      <c r="B160" s="70"/>
      <c r="C160" s="70"/>
      <c r="D160" s="8"/>
      <c r="E160" s="8">
        <v>4231</v>
      </c>
      <c r="F160" s="8" t="s">
        <v>213</v>
      </c>
      <c r="G160" s="93"/>
      <c r="H160" s="101"/>
      <c r="I160" s="112"/>
      <c r="J160" s="93"/>
      <c r="K160" s="144"/>
      <c r="L160" s="32"/>
    </row>
    <row r="161" spans="2:12" x14ac:dyDescent="0.25">
      <c r="B161" s="70"/>
      <c r="C161" s="70"/>
      <c r="D161" s="8">
        <v>424</v>
      </c>
      <c r="E161" s="8"/>
      <c r="F161" s="8" t="s">
        <v>214</v>
      </c>
      <c r="G161" s="93">
        <v>42594.83</v>
      </c>
      <c r="H161" s="98"/>
      <c r="I161" s="114"/>
      <c r="J161" s="93">
        <f>J162</f>
        <v>51575.89</v>
      </c>
      <c r="K161" s="144"/>
      <c r="L161" s="32"/>
    </row>
    <row r="162" spans="2:12" x14ac:dyDescent="0.25">
      <c r="B162" s="70"/>
      <c r="C162" s="70"/>
      <c r="D162" s="8"/>
      <c r="E162" s="8">
        <v>4241</v>
      </c>
      <c r="F162" s="8" t="s">
        <v>215</v>
      </c>
      <c r="G162" s="93">
        <v>42594.83</v>
      </c>
      <c r="H162" s="101"/>
      <c r="I162" s="112"/>
      <c r="J162" s="93">
        <v>51575.89</v>
      </c>
      <c r="K162" s="144"/>
      <c r="L162" s="32"/>
    </row>
    <row r="163" spans="2:12" x14ac:dyDescent="0.25">
      <c r="B163" s="70"/>
      <c r="C163" s="69">
        <v>45</v>
      </c>
      <c r="D163" s="8"/>
      <c r="E163" s="8"/>
      <c r="F163" s="18" t="s">
        <v>216</v>
      </c>
      <c r="G163" s="102">
        <f t="shared" ref="G163:J163" si="67">G164</f>
        <v>0</v>
      </c>
      <c r="H163" s="102">
        <f t="shared" si="67"/>
        <v>0</v>
      </c>
      <c r="I163" s="89"/>
      <c r="J163" s="102">
        <f t="shared" si="67"/>
        <v>0</v>
      </c>
      <c r="K163" s="144"/>
      <c r="L163" s="32" t="e">
        <f t="shared" si="66"/>
        <v>#DIV/0!</v>
      </c>
    </row>
    <row r="164" spans="2:12" x14ac:dyDescent="0.25">
      <c r="B164" s="70"/>
      <c r="C164" s="70"/>
      <c r="D164" s="8">
        <v>451</v>
      </c>
      <c r="E164" s="8"/>
      <c r="F164" s="8" t="s">
        <v>217</v>
      </c>
      <c r="G164" s="99"/>
      <c r="H164" s="99"/>
      <c r="I164" s="86"/>
      <c r="J164" s="99">
        <f>J165</f>
        <v>0</v>
      </c>
      <c r="K164" s="144"/>
      <c r="L164" s="32" t="e">
        <f t="shared" si="66"/>
        <v>#DIV/0!</v>
      </c>
    </row>
    <row r="165" spans="2:12" x14ac:dyDescent="0.25">
      <c r="B165" s="70"/>
      <c r="C165" s="70"/>
      <c r="D165" s="8"/>
      <c r="E165" s="8">
        <v>4511</v>
      </c>
      <c r="F165" s="8" t="s">
        <v>217</v>
      </c>
      <c r="G165" s="93"/>
      <c r="H165" s="101"/>
      <c r="I165" s="112"/>
      <c r="J165" s="93"/>
      <c r="K165" s="144"/>
      <c r="L165" s="32"/>
    </row>
  </sheetData>
  <mergeCells count="7">
    <mergeCell ref="B90:F90"/>
    <mergeCell ref="B91:F9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0"/>
  <sheetViews>
    <sheetView workbookViewId="0">
      <selection activeCell="D6" sqref="C6:D6"/>
    </sheetView>
  </sheetViews>
  <sheetFormatPr defaultRowHeight="15" x14ac:dyDescent="0.25"/>
  <cols>
    <col min="2" max="2" width="38.855468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71" t="s">
        <v>49</v>
      </c>
      <c r="C2" s="171"/>
      <c r="D2" s="171"/>
      <c r="E2" s="171"/>
      <c r="F2" s="171"/>
      <c r="G2" s="171"/>
      <c r="H2" s="171"/>
    </row>
    <row r="3" spans="2:8" ht="18" x14ac:dyDescent="0.25">
      <c r="B3" s="54"/>
      <c r="C3" s="54"/>
      <c r="D3" s="54"/>
      <c r="E3" s="54"/>
      <c r="F3" s="55"/>
      <c r="G3" s="55"/>
      <c r="H3" s="55"/>
    </row>
    <row r="4" spans="2:8" ht="33.75" customHeight="1" x14ac:dyDescent="0.25">
      <c r="B4" s="39" t="s">
        <v>7</v>
      </c>
      <c r="C4" s="39" t="s">
        <v>230</v>
      </c>
      <c r="D4" s="39" t="s">
        <v>84</v>
      </c>
      <c r="E4" s="39" t="s">
        <v>85</v>
      </c>
      <c r="F4" s="39" t="s">
        <v>87</v>
      </c>
      <c r="G4" s="39" t="s">
        <v>29</v>
      </c>
      <c r="H4" s="39" t="s">
        <v>63</v>
      </c>
    </row>
    <row r="5" spans="2:8" x14ac:dyDescent="0.25">
      <c r="B5" s="39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46</v>
      </c>
      <c r="H5" s="42" t="s">
        <v>47</v>
      </c>
    </row>
    <row r="6" spans="2:8" x14ac:dyDescent="0.25">
      <c r="B6" s="7" t="s">
        <v>60</v>
      </c>
      <c r="C6" s="122">
        <f>C7+C9+C11+C13+C15+C17+C19+C21</f>
        <v>3193991.8100000005</v>
      </c>
      <c r="D6" s="122">
        <f>D7+D9+D11+D13+D15+D17+D19+D21</f>
        <v>3599657.52</v>
      </c>
      <c r="E6" s="122"/>
      <c r="F6" s="122">
        <f>F7+F9+F11+F13+F15+F17+F19+F21</f>
        <v>3780972.93</v>
      </c>
      <c r="G6" s="139">
        <f>F6/D6*100</f>
        <v>105.03701835501285</v>
      </c>
      <c r="H6" s="135"/>
    </row>
    <row r="7" spans="2:8" x14ac:dyDescent="0.25">
      <c r="B7" s="7" t="s">
        <v>19</v>
      </c>
      <c r="C7" s="133">
        <f>C8</f>
        <v>28483.85</v>
      </c>
      <c r="D7" s="133">
        <f>D8</f>
        <v>74685.16</v>
      </c>
      <c r="E7" s="123"/>
      <c r="F7" s="133">
        <f>F8</f>
        <v>71052.91</v>
      </c>
      <c r="G7" s="139">
        <f>F7/D7*100</f>
        <v>95.136584028205874</v>
      </c>
      <c r="H7" s="135"/>
    </row>
    <row r="8" spans="2:8" x14ac:dyDescent="0.25">
      <c r="B8" s="24" t="s">
        <v>234</v>
      </c>
      <c r="C8" s="123">
        <v>28483.85</v>
      </c>
      <c r="D8" s="123">
        <v>74685.16</v>
      </c>
      <c r="E8" s="123"/>
      <c r="F8" s="119">
        <v>71052.91</v>
      </c>
      <c r="G8" s="137">
        <f t="shared" ref="G8:G70" si="0">F8/D8*100</f>
        <v>95.136584028205874</v>
      </c>
      <c r="H8" s="135"/>
    </row>
    <row r="9" spans="2:8" x14ac:dyDescent="0.25">
      <c r="B9" s="126" t="s">
        <v>243</v>
      </c>
      <c r="C9" s="133">
        <f>C10</f>
        <v>3113.71</v>
      </c>
      <c r="D9" s="133">
        <f>D10</f>
        <v>5000</v>
      </c>
      <c r="E9" s="123"/>
      <c r="F9" s="133">
        <f>F10</f>
        <v>7635.8</v>
      </c>
      <c r="G9" s="137">
        <f t="shared" si="0"/>
        <v>152.71600000000001</v>
      </c>
      <c r="H9" s="135"/>
    </row>
    <row r="10" spans="2:8" x14ac:dyDescent="0.25">
      <c r="B10" s="25" t="s">
        <v>266</v>
      </c>
      <c r="C10" s="123">
        <v>3113.71</v>
      </c>
      <c r="D10" s="123">
        <v>5000</v>
      </c>
      <c r="E10" s="123"/>
      <c r="F10" s="123">
        <v>7635.8</v>
      </c>
      <c r="G10" s="137">
        <f t="shared" si="0"/>
        <v>152.71600000000001</v>
      </c>
      <c r="H10" s="135"/>
    </row>
    <row r="11" spans="2:8" ht="25.5" x14ac:dyDescent="0.25">
      <c r="B11" s="127" t="s">
        <v>246</v>
      </c>
      <c r="C11" s="133">
        <f>C12</f>
        <v>384388.99</v>
      </c>
      <c r="D11" s="133">
        <f>D12</f>
        <v>373034.02</v>
      </c>
      <c r="E11" s="123"/>
      <c r="F11" s="133">
        <f>F12</f>
        <v>372893.5</v>
      </c>
      <c r="G11" s="139">
        <f t="shared" si="0"/>
        <v>99.96233051344754</v>
      </c>
      <c r="H11" s="135"/>
    </row>
    <row r="12" spans="2:8" ht="25.5" x14ac:dyDescent="0.25">
      <c r="B12" s="125" t="s">
        <v>247</v>
      </c>
      <c r="C12" s="123">
        <v>384388.99</v>
      </c>
      <c r="D12" s="123">
        <v>373034.02</v>
      </c>
      <c r="E12" s="123"/>
      <c r="F12" s="119">
        <v>372893.5</v>
      </c>
      <c r="G12" s="137">
        <f t="shared" si="0"/>
        <v>99.96233051344754</v>
      </c>
      <c r="H12" s="135"/>
    </row>
    <row r="13" spans="2:8" x14ac:dyDescent="0.25">
      <c r="B13" s="126" t="s">
        <v>249</v>
      </c>
      <c r="C13" s="133">
        <f>C14</f>
        <v>388</v>
      </c>
      <c r="D13" s="133">
        <f>D14</f>
        <v>956.8</v>
      </c>
      <c r="E13" s="123"/>
      <c r="F13" s="133">
        <f>F14</f>
        <v>956.8</v>
      </c>
      <c r="G13" s="139">
        <f t="shared" si="0"/>
        <v>100</v>
      </c>
      <c r="H13" s="135"/>
    </row>
    <row r="14" spans="2:8" x14ac:dyDescent="0.25">
      <c r="B14" s="12" t="s">
        <v>250</v>
      </c>
      <c r="C14" s="123">
        <v>388</v>
      </c>
      <c r="D14" s="123">
        <v>956.8</v>
      </c>
      <c r="E14" s="124"/>
      <c r="F14" s="119">
        <v>956.8</v>
      </c>
      <c r="G14" s="137">
        <f t="shared" si="0"/>
        <v>100</v>
      </c>
      <c r="H14" s="135"/>
    </row>
    <row r="15" spans="2:8" x14ac:dyDescent="0.25">
      <c r="B15" s="7" t="s">
        <v>251</v>
      </c>
      <c r="C15" s="133">
        <f>C16</f>
        <v>30148.21</v>
      </c>
      <c r="D15" s="133">
        <f>D16</f>
        <v>19773.990000000002</v>
      </c>
      <c r="E15" s="124"/>
      <c r="F15" s="133">
        <f>F16</f>
        <v>19773.990000000002</v>
      </c>
      <c r="G15" s="139">
        <f t="shared" si="0"/>
        <v>100</v>
      </c>
      <c r="H15" s="135"/>
    </row>
    <row r="16" spans="2:8" x14ac:dyDescent="0.25">
      <c r="B16" s="26" t="s">
        <v>252</v>
      </c>
      <c r="C16" s="123">
        <v>30148.21</v>
      </c>
      <c r="D16" s="123">
        <v>19773.990000000002</v>
      </c>
      <c r="E16" s="124"/>
      <c r="F16" s="119">
        <v>19773.990000000002</v>
      </c>
      <c r="G16" s="137">
        <f t="shared" si="0"/>
        <v>100</v>
      </c>
      <c r="H16" s="135"/>
    </row>
    <row r="17" spans="2:8" x14ac:dyDescent="0.25">
      <c r="B17" s="128" t="s">
        <v>253</v>
      </c>
      <c r="C17" s="133">
        <f>C18</f>
        <v>2740235.56</v>
      </c>
      <c r="D17" s="133">
        <f>D18</f>
        <v>3120207.55</v>
      </c>
      <c r="E17" s="124"/>
      <c r="F17" s="133">
        <f>F18</f>
        <v>3306659.93</v>
      </c>
      <c r="G17" s="139">
        <f t="shared" si="0"/>
        <v>105.97564030636362</v>
      </c>
      <c r="H17" s="135"/>
    </row>
    <row r="18" spans="2:8" x14ac:dyDescent="0.25">
      <c r="B18" s="26" t="s">
        <v>254</v>
      </c>
      <c r="C18" s="123">
        <v>2740235.56</v>
      </c>
      <c r="D18" s="123">
        <v>3120207.55</v>
      </c>
      <c r="E18" s="124"/>
      <c r="F18" s="119">
        <v>3306659.93</v>
      </c>
      <c r="G18" s="137">
        <f t="shared" si="0"/>
        <v>105.97564030636362</v>
      </c>
      <c r="H18" s="135"/>
    </row>
    <row r="19" spans="2:8" x14ac:dyDescent="0.25">
      <c r="B19" s="127" t="s">
        <v>259</v>
      </c>
      <c r="C19" s="123"/>
      <c r="D19" s="133">
        <f>D20</f>
        <v>4000</v>
      </c>
      <c r="E19" s="124"/>
      <c r="F19" s="133">
        <f>F20</f>
        <v>2000</v>
      </c>
      <c r="G19" s="139">
        <f t="shared" si="0"/>
        <v>50</v>
      </c>
      <c r="H19" s="135"/>
    </row>
    <row r="20" spans="2:8" x14ac:dyDescent="0.25">
      <c r="B20" s="125" t="s">
        <v>260</v>
      </c>
      <c r="C20" s="123"/>
      <c r="D20" s="123">
        <v>4000</v>
      </c>
      <c r="E20" s="124"/>
      <c r="F20" s="119">
        <v>2000</v>
      </c>
      <c r="G20" s="137">
        <f t="shared" si="0"/>
        <v>50</v>
      </c>
      <c r="H20" s="135"/>
    </row>
    <row r="21" spans="2:8" x14ac:dyDescent="0.25">
      <c r="B21" s="127" t="s">
        <v>262</v>
      </c>
      <c r="C21" s="133">
        <f>C22</f>
        <v>7233.49</v>
      </c>
      <c r="D21" s="133">
        <f>D22</f>
        <v>2000</v>
      </c>
      <c r="E21" s="124"/>
      <c r="F21" s="133">
        <f>F22</f>
        <v>0</v>
      </c>
      <c r="G21" s="139">
        <f t="shared" si="0"/>
        <v>0</v>
      </c>
      <c r="H21" s="135"/>
    </row>
    <row r="22" spans="2:8" x14ac:dyDescent="0.25">
      <c r="B22" s="125" t="s">
        <v>263</v>
      </c>
      <c r="C22" s="123">
        <v>7233.49</v>
      </c>
      <c r="D22" s="123">
        <v>2000</v>
      </c>
      <c r="E22" s="124"/>
      <c r="F22" s="119">
        <v>0</v>
      </c>
      <c r="G22" s="137">
        <f t="shared" si="0"/>
        <v>0</v>
      </c>
      <c r="H22" s="135"/>
    </row>
    <row r="23" spans="2:8" x14ac:dyDescent="0.25">
      <c r="B23" s="129"/>
      <c r="C23" s="130"/>
      <c r="D23" s="130"/>
      <c r="E23" s="131"/>
      <c r="F23" s="132"/>
      <c r="G23" s="138"/>
      <c r="H23" s="136"/>
    </row>
    <row r="24" spans="2:8" x14ac:dyDescent="0.25">
      <c r="B24" s="127" t="s">
        <v>61</v>
      </c>
      <c r="C24" s="133">
        <f>C25+C36+C40+C45+C49+C53+C65+C68</f>
        <v>3221294.33</v>
      </c>
      <c r="D24" s="133">
        <f>D25+D36+D40+D45+D49+D53+D65+D68</f>
        <v>3610343.7200000007</v>
      </c>
      <c r="E24" s="124"/>
      <c r="F24" s="133">
        <f>F25+F36+F40+F45+F49+F53+F65+F68</f>
        <v>3802054.5700000003</v>
      </c>
      <c r="G24" s="139">
        <f t="shared" si="0"/>
        <v>105.3100442746764</v>
      </c>
      <c r="H24" s="135"/>
    </row>
    <row r="25" spans="2:8" x14ac:dyDescent="0.25">
      <c r="B25" s="7" t="s">
        <v>19</v>
      </c>
      <c r="C25" s="133">
        <f>C26</f>
        <v>28483.85</v>
      </c>
      <c r="D25" s="133">
        <f>D26</f>
        <v>74685.16</v>
      </c>
      <c r="E25" s="123"/>
      <c r="F25" s="133">
        <f>F26</f>
        <v>71052.91</v>
      </c>
      <c r="G25" s="139">
        <f t="shared" si="0"/>
        <v>95.136584028205874</v>
      </c>
      <c r="H25" s="135"/>
    </row>
    <row r="26" spans="2:8" x14ac:dyDescent="0.25">
      <c r="B26" s="24" t="s">
        <v>234</v>
      </c>
      <c r="C26" s="123">
        <f>C27+C28+C29+C30+C31+C32+C33+C34+C35</f>
        <v>28483.85</v>
      </c>
      <c r="D26" s="123">
        <f>D27+D28+D29+D30+D31+D32+D33+D34+D35</f>
        <v>74685.16</v>
      </c>
      <c r="E26" s="123"/>
      <c r="F26" s="123">
        <f>F27+F28+F29+F30+F31+F32+F33+F34+F35</f>
        <v>71052.91</v>
      </c>
      <c r="G26" s="137">
        <f>F26/D26*100</f>
        <v>95.136584028205874</v>
      </c>
      <c r="H26" s="135"/>
    </row>
    <row r="27" spans="2:8" x14ac:dyDescent="0.25">
      <c r="B27" s="25" t="s">
        <v>235</v>
      </c>
      <c r="C27" s="123">
        <v>2855.46</v>
      </c>
      <c r="D27" s="123">
        <v>13257.45</v>
      </c>
      <c r="E27" s="123"/>
      <c r="F27" s="119">
        <v>13200.51</v>
      </c>
      <c r="G27" s="137">
        <f t="shared" si="0"/>
        <v>99.570505640224923</v>
      </c>
      <c r="H27" s="135"/>
    </row>
    <row r="28" spans="2:8" x14ac:dyDescent="0.25">
      <c r="B28" s="25" t="s">
        <v>236</v>
      </c>
      <c r="C28" s="123">
        <v>729.96</v>
      </c>
      <c r="D28" s="123">
        <v>729.96</v>
      </c>
      <c r="E28" s="123"/>
      <c r="F28" s="119">
        <v>729.96</v>
      </c>
      <c r="G28" s="137">
        <f t="shared" si="0"/>
        <v>100</v>
      </c>
      <c r="H28" s="135"/>
    </row>
    <row r="29" spans="2:8" x14ac:dyDescent="0.25">
      <c r="B29" s="25" t="s">
        <v>237</v>
      </c>
      <c r="C29" s="123">
        <v>9495.01</v>
      </c>
      <c r="D29" s="123">
        <v>8136.02</v>
      </c>
      <c r="E29" s="123"/>
      <c r="F29" s="119">
        <v>6972.56</v>
      </c>
      <c r="G29" s="137">
        <f t="shared" si="0"/>
        <v>85.699887660059844</v>
      </c>
      <c r="H29" s="135"/>
    </row>
    <row r="30" spans="2:8" x14ac:dyDescent="0.25">
      <c r="B30" s="25" t="s">
        <v>238</v>
      </c>
      <c r="C30" s="123">
        <v>0</v>
      </c>
      <c r="D30" s="123">
        <v>33333.33</v>
      </c>
      <c r="E30" s="123"/>
      <c r="F30" s="119">
        <v>33144.239999999998</v>
      </c>
      <c r="G30" s="137">
        <f t="shared" si="0"/>
        <v>99.432729943272975</v>
      </c>
      <c r="H30" s="135"/>
    </row>
    <row r="31" spans="2:8" x14ac:dyDescent="0.25">
      <c r="B31" s="25" t="s">
        <v>239</v>
      </c>
      <c r="C31" s="123">
        <v>1071.56</v>
      </c>
      <c r="D31" s="123">
        <v>1113.2</v>
      </c>
      <c r="E31" s="123"/>
      <c r="F31" s="119">
        <v>1113.2</v>
      </c>
      <c r="G31" s="137">
        <f t="shared" si="0"/>
        <v>100</v>
      </c>
      <c r="H31" s="135"/>
    </row>
    <row r="32" spans="2:8" ht="15.75" customHeight="1" x14ac:dyDescent="0.25">
      <c r="B32" s="25" t="s">
        <v>240</v>
      </c>
      <c r="C32" s="123">
        <v>0</v>
      </c>
      <c r="D32" s="123">
        <v>2132</v>
      </c>
      <c r="E32" s="123"/>
      <c r="F32" s="119">
        <v>170.8</v>
      </c>
      <c r="G32" s="137">
        <f t="shared" si="0"/>
        <v>8.0112570356472812</v>
      </c>
      <c r="H32" s="135"/>
    </row>
    <row r="33" spans="2:11" ht="15.75" customHeight="1" x14ac:dyDescent="0.25">
      <c r="B33" s="25" t="s">
        <v>267</v>
      </c>
      <c r="C33" s="123">
        <v>14331.86</v>
      </c>
      <c r="D33" s="123">
        <v>11666.99</v>
      </c>
      <c r="E33" s="123"/>
      <c r="F33" s="119">
        <v>11666.99</v>
      </c>
      <c r="G33" s="137">
        <f t="shared" si="0"/>
        <v>100</v>
      </c>
      <c r="H33" s="135"/>
    </row>
    <row r="34" spans="2:11" x14ac:dyDescent="0.25">
      <c r="B34" s="25" t="s">
        <v>241</v>
      </c>
      <c r="C34" s="123">
        <v>0</v>
      </c>
      <c r="D34" s="123">
        <v>3191.21</v>
      </c>
      <c r="E34" s="123"/>
      <c r="F34" s="119">
        <v>2929.65</v>
      </c>
      <c r="G34" s="137">
        <f t="shared" si="0"/>
        <v>91.803735887014653</v>
      </c>
      <c r="H34" s="135"/>
    </row>
    <row r="35" spans="2:11" ht="25.5" x14ac:dyDescent="0.25">
      <c r="B35" s="125" t="s">
        <v>264</v>
      </c>
      <c r="C35" s="123">
        <v>0</v>
      </c>
      <c r="D35" s="123">
        <v>1125</v>
      </c>
      <c r="E35" s="123"/>
      <c r="F35" s="119">
        <v>1125</v>
      </c>
      <c r="G35" s="137">
        <f t="shared" si="0"/>
        <v>100</v>
      </c>
      <c r="H35" s="135"/>
    </row>
    <row r="36" spans="2:11" x14ac:dyDescent="0.25">
      <c r="B36" s="126" t="s">
        <v>243</v>
      </c>
      <c r="C36" s="133">
        <f>C37</f>
        <v>2102.41</v>
      </c>
      <c r="D36" s="133">
        <f>D37</f>
        <v>6338.3</v>
      </c>
      <c r="E36" s="123"/>
      <c r="F36" s="133">
        <f>F37</f>
        <v>2352.6699999999996</v>
      </c>
      <c r="G36" s="139">
        <f t="shared" si="0"/>
        <v>37.118312481264688</v>
      </c>
      <c r="H36" s="135"/>
    </row>
    <row r="37" spans="2:11" x14ac:dyDescent="0.25">
      <c r="B37" s="25" t="s">
        <v>242</v>
      </c>
      <c r="C37" s="123">
        <f>C38+C39</f>
        <v>2102.41</v>
      </c>
      <c r="D37" s="123">
        <f>D38+D39</f>
        <v>6338.3</v>
      </c>
      <c r="E37" s="123"/>
      <c r="F37" s="123">
        <f>F38+F39</f>
        <v>2352.6699999999996</v>
      </c>
      <c r="G37" s="137">
        <f t="shared" si="0"/>
        <v>37.118312481264688</v>
      </c>
      <c r="H37" s="135"/>
    </row>
    <row r="38" spans="2:11" ht="25.5" x14ac:dyDescent="0.25">
      <c r="B38" s="125" t="s">
        <v>244</v>
      </c>
      <c r="C38" s="123"/>
      <c r="D38" s="123">
        <v>18.989999999999998</v>
      </c>
      <c r="E38" s="123"/>
      <c r="F38" s="119">
        <v>18.989999999999998</v>
      </c>
      <c r="G38" s="137">
        <f t="shared" si="0"/>
        <v>100</v>
      </c>
      <c r="H38" s="135"/>
    </row>
    <row r="39" spans="2:11" x14ac:dyDescent="0.25">
      <c r="B39" s="25" t="s">
        <v>245</v>
      </c>
      <c r="C39" s="123">
        <v>2102.41</v>
      </c>
      <c r="D39" s="123">
        <v>6319.31</v>
      </c>
      <c r="E39" s="123"/>
      <c r="F39" s="119">
        <v>2333.6799999999998</v>
      </c>
      <c r="G39" s="137">
        <f t="shared" si="0"/>
        <v>36.929348299102273</v>
      </c>
      <c r="H39" s="135"/>
    </row>
    <row r="40" spans="2:11" ht="25.5" x14ac:dyDescent="0.25">
      <c r="B40" s="127" t="s">
        <v>246</v>
      </c>
      <c r="C40" s="133">
        <f>C41</f>
        <v>384388.99</v>
      </c>
      <c r="D40" s="133">
        <f>D41</f>
        <v>373034.02</v>
      </c>
      <c r="E40" s="123"/>
      <c r="F40" s="133">
        <f>F41</f>
        <v>372893.5</v>
      </c>
      <c r="G40" s="139">
        <f t="shared" si="0"/>
        <v>99.96233051344754</v>
      </c>
      <c r="H40" s="135"/>
    </row>
    <row r="41" spans="2:11" ht="25.5" x14ac:dyDescent="0.25">
      <c r="B41" s="125" t="s">
        <v>247</v>
      </c>
      <c r="C41" s="123">
        <f>C42+C43+C44</f>
        <v>384388.99</v>
      </c>
      <c r="D41" s="123">
        <f>D42+D43+D44</f>
        <v>373034.02</v>
      </c>
      <c r="E41" s="123"/>
      <c r="F41" s="123">
        <f>F42+F43+F44</f>
        <v>372893.5</v>
      </c>
      <c r="G41" s="137">
        <f t="shared" si="0"/>
        <v>99.96233051344754</v>
      </c>
      <c r="H41" s="135"/>
    </row>
    <row r="42" spans="2:11" x14ac:dyDescent="0.25">
      <c r="B42" s="25" t="s">
        <v>245</v>
      </c>
      <c r="C42" s="123">
        <v>143640.26999999999</v>
      </c>
      <c r="D42" s="123">
        <v>115367.55</v>
      </c>
      <c r="E42" s="123"/>
      <c r="F42" s="119">
        <v>115227.03</v>
      </c>
      <c r="G42" s="137">
        <f t="shared" si="0"/>
        <v>99.878197985482046</v>
      </c>
      <c r="H42" s="135"/>
    </row>
    <row r="43" spans="2:11" ht="25.5" customHeight="1" x14ac:dyDescent="0.25">
      <c r="B43" s="125" t="s">
        <v>264</v>
      </c>
      <c r="C43" s="123">
        <v>12879.42</v>
      </c>
      <c r="D43" s="123">
        <v>17375</v>
      </c>
      <c r="E43" s="123"/>
      <c r="F43" s="119">
        <v>17375</v>
      </c>
      <c r="G43" s="137">
        <f t="shared" si="0"/>
        <v>100</v>
      </c>
      <c r="H43" s="135"/>
      <c r="I43" s="34"/>
      <c r="J43" s="34"/>
      <c r="K43" s="34"/>
    </row>
    <row r="44" spans="2:11" x14ac:dyDescent="0.25">
      <c r="B44" s="25" t="s">
        <v>248</v>
      </c>
      <c r="C44" s="123">
        <v>227869.3</v>
      </c>
      <c r="D44" s="123">
        <v>240291.47</v>
      </c>
      <c r="E44" s="123"/>
      <c r="F44" s="123">
        <v>240291.47</v>
      </c>
      <c r="G44" s="137">
        <f t="shared" si="0"/>
        <v>100</v>
      </c>
      <c r="H44" s="135"/>
      <c r="I44" s="34"/>
      <c r="J44" s="34"/>
      <c r="K44" s="34"/>
    </row>
    <row r="45" spans="2:11" x14ac:dyDescent="0.25">
      <c r="B45" s="126" t="s">
        <v>249</v>
      </c>
      <c r="C45" s="133">
        <f>C46</f>
        <v>388</v>
      </c>
      <c r="D45" s="133">
        <f>D46</f>
        <v>956.8</v>
      </c>
      <c r="E45" s="123"/>
      <c r="F45" s="133">
        <f>F46</f>
        <v>910.85</v>
      </c>
      <c r="G45" s="139">
        <f t="shared" si="0"/>
        <v>95.19753344481606</v>
      </c>
      <c r="H45" s="135"/>
      <c r="I45" s="34"/>
      <c r="J45" s="34"/>
      <c r="K45" s="34"/>
    </row>
    <row r="46" spans="2:11" x14ac:dyDescent="0.25">
      <c r="B46" s="12" t="s">
        <v>250</v>
      </c>
      <c r="C46" s="124">
        <f>C47+C48</f>
        <v>388</v>
      </c>
      <c r="D46" s="124">
        <f>D47+D48</f>
        <v>956.8</v>
      </c>
      <c r="E46" s="124"/>
      <c r="F46" s="124">
        <f>F47+F48</f>
        <v>910.85</v>
      </c>
      <c r="G46" s="137">
        <f t="shared" si="0"/>
        <v>95.19753344481606</v>
      </c>
      <c r="H46" s="135"/>
    </row>
    <row r="47" spans="2:11" x14ac:dyDescent="0.25">
      <c r="B47" s="25" t="s">
        <v>241</v>
      </c>
      <c r="C47" s="123"/>
      <c r="D47" s="124">
        <v>560.79999999999995</v>
      </c>
      <c r="E47" s="124"/>
      <c r="F47" s="119">
        <v>514.85</v>
      </c>
      <c r="G47" s="137">
        <f t="shared" si="0"/>
        <v>91.806348074179752</v>
      </c>
      <c r="H47" s="135"/>
    </row>
    <row r="48" spans="2:11" x14ac:dyDescent="0.25">
      <c r="B48" s="25" t="s">
        <v>255</v>
      </c>
      <c r="C48" s="123">
        <v>388</v>
      </c>
      <c r="D48" s="124">
        <v>396</v>
      </c>
      <c r="E48" s="124"/>
      <c r="F48" s="119">
        <v>396</v>
      </c>
      <c r="G48" s="137">
        <f t="shared" si="0"/>
        <v>100</v>
      </c>
      <c r="H48" s="135"/>
    </row>
    <row r="49" spans="2:8" x14ac:dyDescent="0.25">
      <c r="B49" s="7" t="s">
        <v>251</v>
      </c>
      <c r="C49" s="134">
        <f>C50</f>
        <v>30148.21</v>
      </c>
      <c r="D49" s="134">
        <f>D50</f>
        <v>19773.989999999998</v>
      </c>
      <c r="E49" s="124"/>
      <c r="F49" s="134">
        <f>F50</f>
        <v>19513.52</v>
      </c>
      <c r="G49" s="139">
        <f t="shared" si="0"/>
        <v>98.682764581149286</v>
      </c>
      <c r="H49" s="135"/>
    </row>
    <row r="50" spans="2:8" x14ac:dyDescent="0.25">
      <c r="B50" s="26" t="s">
        <v>252</v>
      </c>
      <c r="C50" s="124">
        <v>30148.21</v>
      </c>
      <c r="D50" s="124">
        <f>D51+D52</f>
        <v>19773.989999999998</v>
      </c>
      <c r="E50" s="124"/>
      <c r="F50" s="124">
        <f>F51+F52</f>
        <v>19513.52</v>
      </c>
      <c r="G50" s="137">
        <f t="shared" si="0"/>
        <v>98.682764581149286</v>
      </c>
      <c r="H50" s="135"/>
    </row>
    <row r="51" spans="2:8" x14ac:dyDescent="0.25">
      <c r="B51" s="25" t="s">
        <v>268</v>
      </c>
      <c r="C51" s="123">
        <v>30148.21</v>
      </c>
      <c r="D51" s="124">
        <v>16596.12</v>
      </c>
      <c r="E51" s="124"/>
      <c r="F51" s="119">
        <v>16596.12</v>
      </c>
      <c r="G51" s="137">
        <f t="shared" si="0"/>
        <v>100</v>
      </c>
      <c r="H51" s="135"/>
    </row>
    <row r="52" spans="2:8" x14ac:dyDescent="0.25">
      <c r="B52" s="25" t="s">
        <v>241</v>
      </c>
      <c r="C52" s="123"/>
      <c r="D52" s="124">
        <v>3177.87</v>
      </c>
      <c r="E52" s="124"/>
      <c r="F52" s="119">
        <v>2917.4</v>
      </c>
      <c r="G52" s="137">
        <f t="shared" si="0"/>
        <v>91.80362947508867</v>
      </c>
      <c r="H52" s="135"/>
    </row>
    <row r="53" spans="2:8" x14ac:dyDescent="0.25">
      <c r="B53" s="128" t="s">
        <v>253</v>
      </c>
      <c r="C53" s="134">
        <f>C54</f>
        <v>2749007.77</v>
      </c>
      <c r="D53" s="134">
        <f>D54</f>
        <v>3117521.8200000003</v>
      </c>
      <c r="E53" s="124"/>
      <c r="F53" s="134">
        <f>F54</f>
        <v>3327488.73</v>
      </c>
      <c r="G53" s="139">
        <f t="shared" si="0"/>
        <v>106.73505823288832</v>
      </c>
      <c r="H53" s="135"/>
    </row>
    <row r="54" spans="2:8" x14ac:dyDescent="0.25">
      <c r="B54" s="26" t="s">
        <v>254</v>
      </c>
      <c r="C54" s="124">
        <f>C55+C56+C57+C58+C59+C60+C61+C62+C63+C64</f>
        <v>2749007.77</v>
      </c>
      <c r="D54" s="124">
        <f>D55+D56+D57+D58+D59+D60+D61+D62+D63+D64</f>
        <v>3117521.8200000003</v>
      </c>
      <c r="E54" s="124"/>
      <c r="F54" s="124">
        <f>F55+F56+F57+F58+F59+F60+F61+F62+F63+F64</f>
        <v>3327488.73</v>
      </c>
      <c r="G54" s="137">
        <f t="shared" si="0"/>
        <v>106.73505823288832</v>
      </c>
      <c r="H54" s="135"/>
    </row>
    <row r="55" spans="2:8" x14ac:dyDescent="0.25">
      <c r="B55" s="25" t="s">
        <v>237</v>
      </c>
      <c r="C55" s="123">
        <v>22197.34</v>
      </c>
      <c r="D55" s="124">
        <v>31600</v>
      </c>
      <c r="E55" s="124"/>
      <c r="F55" s="119">
        <v>32880.800000000003</v>
      </c>
      <c r="G55" s="137">
        <f t="shared" si="0"/>
        <v>104.05316455696203</v>
      </c>
      <c r="H55" s="135"/>
    </row>
    <row r="56" spans="2:8" ht="25.5" x14ac:dyDescent="0.25">
      <c r="B56" s="26" t="s">
        <v>265</v>
      </c>
      <c r="C56" s="123">
        <v>42594.83</v>
      </c>
      <c r="D56" s="124">
        <v>52000</v>
      </c>
      <c r="E56" s="124"/>
      <c r="F56" s="119">
        <v>51575.89</v>
      </c>
      <c r="G56" s="137">
        <f t="shared" si="0"/>
        <v>99.184403846153842</v>
      </c>
      <c r="H56" s="135"/>
    </row>
    <row r="57" spans="2:8" ht="25.5" x14ac:dyDescent="0.25">
      <c r="B57" s="26" t="s">
        <v>269</v>
      </c>
      <c r="C57" s="123">
        <v>319.22000000000003</v>
      </c>
      <c r="D57" s="124">
        <v>2192</v>
      </c>
      <c r="E57" s="124"/>
      <c r="F57" s="119">
        <v>2137.77</v>
      </c>
      <c r="G57" s="137">
        <f t="shared" si="0"/>
        <v>97.526003649635044</v>
      </c>
      <c r="H57" s="135"/>
    </row>
    <row r="58" spans="2:8" x14ac:dyDescent="0.25">
      <c r="B58" s="25" t="s">
        <v>239</v>
      </c>
      <c r="C58" s="123">
        <v>186789.18</v>
      </c>
      <c r="D58" s="124">
        <v>198047.52</v>
      </c>
      <c r="E58" s="124"/>
      <c r="F58" s="119">
        <v>192392.89</v>
      </c>
      <c r="G58" s="137">
        <f t="shared" si="0"/>
        <v>97.144811507864389</v>
      </c>
      <c r="H58" s="135"/>
    </row>
    <row r="59" spans="2:8" ht="25.5" x14ac:dyDescent="0.25">
      <c r="B59" s="125" t="s">
        <v>244</v>
      </c>
      <c r="C59" s="123">
        <v>2060.52</v>
      </c>
      <c r="D59" s="124">
        <v>1962</v>
      </c>
      <c r="E59" s="124"/>
      <c r="F59" s="119">
        <v>1962</v>
      </c>
      <c r="G59" s="137">
        <f t="shared" si="0"/>
        <v>100</v>
      </c>
      <c r="H59" s="135"/>
    </row>
    <row r="60" spans="2:8" x14ac:dyDescent="0.25">
      <c r="B60" s="26" t="s">
        <v>256</v>
      </c>
      <c r="C60" s="123"/>
      <c r="D60" s="124">
        <v>3160</v>
      </c>
      <c r="E60" s="124"/>
      <c r="F60" s="119">
        <v>2995</v>
      </c>
      <c r="G60" s="137">
        <f t="shared" si="0"/>
        <v>94.778481012658233</v>
      </c>
      <c r="H60" s="135"/>
    </row>
    <row r="61" spans="2:8" ht="25.5" x14ac:dyDescent="0.25">
      <c r="B61" s="26" t="s">
        <v>257</v>
      </c>
      <c r="C61" s="123"/>
      <c r="D61" s="124">
        <v>283.7</v>
      </c>
      <c r="E61" s="124"/>
      <c r="F61" s="119">
        <v>281.14999999999998</v>
      </c>
      <c r="G61" s="137">
        <f t="shared" si="0"/>
        <v>99.101163200563974</v>
      </c>
      <c r="H61" s="135"/>
    </row>
    <row r="62" spans="2:8" ht="25.5" x14ac:dyDescent="0.25">
      <c r="B62" s="26" t="s">
        <v>258</v>
      </c>
      <c r="C62" s="123"/>
      <c r="D62" s="124">
        <v>780</v>
      </c>
      <c r="E62" s="124"/>
      <c r="F62" s="119">
        <v>780</v>
      </c>
      <c r="G62" s="137">
        <f t="shared" si="0"/>
        <v>100</v>
      </c>
      <c r="H62" s="135"/>
    </row>
    <row r="63" spans="2:8" x14ac:dyDescent="0.25">
      <c r="B63" s="25" t="s">
        <v>245</v>
      </c>
      <c r="C63" s="123">
        <v>2492073.6800000002</v>
      </c>
      <c r="D63" s="124">
        <v>2827496.6</v>
      </c>
      <c r="E63" s="124"/>
      <c r="F63" s="119">
        <v>3033619.23</v>
      </c>
      <c r="G63" s="137">
        <f t="shared" si="0"/>
        <v>107.28993378807246</v>
      </c>
      <c r="H63" s="135"/>
    </row>
    <row r="64" spans="2:8" ht="25.5" x14ac:dyDescent="0.25">
      <c r="B64" s="125" t="s">
        <v>264</v>
      </c>
      <c r="C64" s="123">
        <v>2973</v>
      </c>
      <c r="D64" s="124">
        <v>0</v>
      </c>
      <c r="E64" s="124"/>
      <c r="F64" s="119">
        <v>8864</v>
      </c>
      <c r="G64" s="137" t="e">
        <f t="shared" si="0"/>
        <v>#DIV/0!</v>
      </c>
      <c r="H64" s="135"/>
    </row>
    <row r="65" spans="2:8" x14ac:dyDescent="0.25">
      <c r="B65" s="127" t="s">
        <v>259</v>
      </c>
      <c r="C65" s="134">
        <f>C66</f>
        <v>20356.5</v>
      </c>
      <c r="D65" s="134">
        <f>D66</f>
        <v>15218.74</v>
      </c>
      <c r="E65" s="124"/>
      <c r="F65" s="134">
        <f>F66</f>
        <v>7042.39</v>
      </c>
      <c r="G65" s="139">
        <f t="shared" si="0"/>
        <v>46.274461617716057</v>
      </c>
      <c r="H65" s="135"/>
    </row>
    <row r="66" spans="2:8" x14ac:dyDescent="0.25">
      <c r="B66" s="125" t="s">
        <v>260</v>
      </c>
      <c r="C66" s="124">
        <f>C67</f>
        <v>20356.5</v>
      </c>
      <c r="D66" s="124">
        <f>D67</f>
        <v>15218.74</v>
      </c>
      <c r="E66" s="124"/>
      <c r="F66" s="124">
        <f>F67</f>
        <v>7042.39</v>
      </c>
      <c r="G66" s="137">
        <f t="shared" si="0"/>
        <v>46.274461617716057</v>
      </c>
      <c r="H66" s="135"/>
    </row>
    <row r="67" spans="2:8" x14ac:dyDescent="0.25">
      <c r="B67" s="125" t="s">
        <v>261</v>
      </c>
      <c r="C67" s="123">
        <v>20356.5</v>
      </c>
      <c r="D67" s="124">
        <v>15218.74</v>
      </c>
      <c r="E67" s="124"/>
      <c r="F67" s="119">
        <v>7042.39</v>
      </c>
      <c r="G67" s="137">
        <f t="shared" si="0"/>
        <v>46.274461617716057</v>
      </c>
      <c r="H67" s="135"/>
    </row>
    <row r="68" spans="2:8" x14ac:dyDescent="0.25">
      <c r="B68" s="127" t="s">
        <v>262</v>
      </c>
      <c r="C68" s="134">
        <f>C69</f>
        <v>6418.6</v>
      </c>
      <c r="D68" s="134">
        <f>D69</f>
        <v>2814.89</v>
      </c>
      <c r="E68" s="124"/>
      <c r="F68" s="134">
        <f>F69</f>
        <v>800</v>
      </c>
      <c r="G68" s="139">
        <f t="shared" si="0"/>
        <v>28.420293510581228</v>
      </c>
      <c r="H68" s="135"/>
    </row>
    <row r="69" spans="2:8" x14ac:dyDescent="0.25">
      <c r="B69" s="125" t="s">
        <v>263</v>
      </c>
      <c r="C69" s="124">
        <f>C70</f>
        <v>6418.6</v>
      </c>
      <c r="D69" s="124">
        <f>D70</f>
        <v>2814.89</v>
      </c>
      <c r="E69" s="124"/>
      <c r="F69" s="124">
        <f>F70</f>
        <v>800</v>
      </c>
      <c r="G69" s="137">
        <f t="shared" si="0"/>
        <v>28.420293510581228</v>
      </c>
      <c r="H69" s="135"/>
    </row>
    <row r="70" spans="2:8" ht="25.5" x14ac:dyDescent="0.25">
      <c r="B70" s="125" t="s">
        <v>264</v>
      </c>
      <c r="C70" s="123">
        <v>6418.6</v>
      </c>
      <c r="D70" s="124">
        <v>2814.89</v>
      </c>
      <c r="E70" s="124"/>
      <c r="F70" s="119">
        <v>800</v>
      </c>
      <c r="G70" s="137">
        <f t="shared" si="0"/>
        <v>28.420293510581228</v>
      </c>
      <c r="H70" s="135"/>
    </row>
  </sheetData>
  <mergeCells count="1">
    <mergeCell ref="B2:H2"/>
  </mergeCell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workbookViewId="0">
      <selection activeCell="E14" sqref="E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171" t="s">
        <v>50</v>
      </c>
      <c r="C2" s="171"/>
      <c r="D2" s="171"/>
      <c r="E2" s="171"/>
      <c r="F2" s="171"/>
      <c r="G2" s="171"/>
      <c r="H2" s="171"/>
    </row>
    <row r="3" spans="2:8" ht="18" x14ac:dyDescent="0.25">
      <c r="B3" s="54"/>
      <c r="C3" s="54"/>
      <c r="D3" s="54"/>
      <c r="E3" s="54"/>
      <c r="F3" s="55"/>
      <c r="G3" s="55"/>
      <c r="H3" s="55"/>
    </row>
    <row r="4" spans="2:8" ht="25.5" x14ac:dyDescent="0.25">
      <c r="B4" s="39" t="s">
        <v>7</v>
      </c>
      <c r="C4" s="39" t="s">
        <v>228</v>
      </c>
      <c r="D4" s="39" t="s">
        <v>84</v>
      </c>
      <c r="E4" s="39" t="s">
        <v>85</v>
      </c>
      <c r="F4" s="39" t="s">
        <v>229</v>
      </c>
      <c r="G4" s="39" t="s">
        <v>29</v>
      </c>
      <c r="H4" s="39" t="s">
        <v>63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46</v>
      </c>
      <c r="H5" s="42" t="s">
        <v>47</v>
      </c>
    </row>
    <row r="6" spans="2:8" ht="15.75" customHeight="1" x14ac:dyDescent="0.25">
      <c r="B6" s="7" t="s">
        <v>61</v>
      </c>
      <c r="C6" s="5"/>
      <c r="D6" s="5"/>
      <c r="E6" s="5"/>
      <c r="F6" s="32"/>
      <c r="G6" s="32"/>
      <c r="H6" s="32"/>
    </row>
    <row r="7" spans="2:8" ht="15.75" customHeight="1" x14ac:dyDescent="0.25">
      <c r="B7" s="116" t="s">
        <v>219</v>
      </c>
      <c r="C7" s="5"/>
      <c r="D7" s="5"/>
      <c r="E7" s="5"/>
      <c r="F7" s="32"/>
      <c r="G7" s="32"/>
      <c r="H7" s="32"/>
    </row>
    <row r="8" spans="2:8" x14ac:dyDescent="0.25">
      <c r="B8" s="117" t="s">
        <v>220</v>
      </c>
      <c r="C8" s="118">
        <v>3221305.49</v>
      </c>
      <c r="D8" s="120">
        <v>3610343.72</v>
      </c>
      <c r="E8" s="5"/>
      <c r="F8" s="119">
        <v>3802054.57</v>
      </c>
      <c r="G8" s="32"/>
      <c r="H8" s="32"/>
    </row>
    <row r="9" spans="2:8" x14ac:dyDescent="0.25">
      <c r="B9" s="117" t="s">
        <v>221</v>
      </c>
      <c r="C9" s="5"/>
      <c r="D9" s="5"/>
      <c r="E9" s="5"/>
      <c r="F9" s="32"/>
      <c r="G9" s="32"/>
      <c r="H9" s="32"/>
    </row>
    <row r="10" spans="2:8" ht="25.5" x14ac:dyDescent="0.25">
      <c r="B10" s="117" t="s">
        <v>222</v>
      </c>
      <c r="C10" s="5"/>
      <c r="D10" s="5"/>
      <c r="E10" s="5"/>
      <c r="F10" s="32"/>
      <c r="G10" s="32"/>
      <c r="H10" s="32"/>
    </row>
    <row r="11" spans="2:8" x14ac:dyDescent="0.25">
      <c r="B11" s="117" t="s">
        <v>223</v>
      </c>
      <c r="C11" s="5"/>
      <c r="D11" s="5"/>
      <c r="E11" s="6"/>
      <c r="F11" s="32"/>
      <c r="G11" s="32"/>
      <c r="H11" s="32"/>
    </row>
    <row r="12" spans="2:8" ht="25.5" x14ac:dyDescent="0.25">
      <c r="B12" s="117" t="s">
        <v>224</v>
      </c>
      <c r="C12" s="5"/>
      <c r="D12" s="5"/>
      <c r="E12" s="6"/>
      <c r="F12" s="32"/>
      <c r="G12" s="32"/>
      <c r="H12" s="32"/>
    </row>
    <row r="13" spans="2:8" x14ac:dyDescent="0.25">
      <c r="B13" s="117" t="s">
        <v>225</v>
      </c>
      <c r="C13" s="5"/>
      <c r="D13" s="5"/>
      <c r="E13" s="6"/>
      <c r="F13" s="32"/>
      <c r="G13" s="32"/>
      <c r="H13" s="32"/>
    </row>
    <row r="14" spans="2:8" x14ac:dyDescent="0.25">
      <c r="B14" s="117" t="s">
        <v>226</v>
      </c>
    </row>
    <row r="15" spans="2:8" ht="25.5" x14ac:dyDescent="0.25">
      <c r="B15" s="117" t="s">
        <v>227</v>
      </c>
      <c r="C15" s="34"/>
      <c r="D15" s="34"/>
      <c r="E15" s="34"/>
      <c r="F15" s="34"/>
      <c r="G15" s="34"/>
      <c r="H15" s="34"/>
    </row>
    <row r="16" spans="2:8" x14ac:dyDescent="0.25">
      <c r="B16" s="34"/>
      <c r="C16" s="34"/>
      <c r="D16" s="34"/>
      <c r="E16" s="34"/>
      <c r="F16" s="34"/>
      <c r="G16" s="34"/>
      <c r="H16" s="34"/>
    </row>
    <row r="17" spans="2:8" x14ac:dyDescent="0.25">
      <c r="B17" s="34"/>
      <c r="C17" s="34"/>
      <c r="D17" s="34"/>
      <c r="E17" s="34"/>
      <c r="F17" s="34"/>
      <c r="G17" s="34"/>
      <c r="H17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J16" sqref="J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25">
      <c r="B2" s="171" t="s">
        <v>11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12" ht="18" x14ac:dyDescent="0.25"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</row>
    <row r="4" spans="2:12" ht="18" customHeight="1" x14ac:dyDescent="0.25">
      <c r="B4" s="171" t="s">
        <v>66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</row>
    <row r="5" spans="2:12" ht="15.75" customHeight="1" x14ac:dyDescent="0.25">
      <c r="B5" s="171" t="s">
        <v>51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2:12" ht="18" x14ac:dyDescent="0.25">
      <c r="B6" s="54"/>
      <c r="C6" s="54"/>
      <c r="D6" s="54"/>
      <c r="E6" s="54"/>
      <c r="F6" s="54"/>
      <c r="G6" s="54"/>
      <c r="H6" s="54"/>
      <c r="I6" s="54"/>
      <c r="J6" s="55"/>
      <c r="K6" s="55"/>
      <c r="L6" s="55"/>
    </row>
    <row r="7" spans="2:12" ht="25.5" customHeight="1" x14ac:dyDescent="0.25">
      <c r="B7" s="205" t="s">
        <v>7</v>
      </c>
      <c r="C7" s="206"/>
      <c r="D7" s="206"/>
      <c r="E7" s="206"/>
      <c r="F7" s="207"/>
      <c r="G7" s="43" t="s">
        <v>230</v>
      </c>
      <c r="H7" s="43" t="s">
        <v>84</v>
      </c>
      <c r="I7" s="43" t="s">
        <v>85</v>
      </c>
      <c r="J7" s="43" t="s">
        <v>87</v>
      </c>
      <c r="K7" s="43" t="s">
        <v>29</v>
      </c>
      <c r="L7" s="43" t="s">
        <v>63</v>
      </c>
    </row>
    <row r="8" spans="2:12" x14ac:dyDescent="0.25">
      <c r="B8" s="205">
        <v>1</v>
      </c>
      <c r="C8" s="206"/>
      <c r="D8" s="206"/>
      <c r="E8" s="206"/>
      <c r="F8" s="207"/>
      <c r="G8" s="44">
        <v>2</v>
      </c>
      <c r="H8" s="44">
        <v>3</v>
      </c>
      <c r="I8" s="44">
        <v>4</v>
      </c>
      <c r="J8" s="44">
        <v>5</v>
      </c>
      <c r="K8" s="44" t="s">
        <v>46</v>
      </c>
      <c r="L8" s="44" t="s">
        <v>47</v>
      </c>
    </row>
    <row r="9" spans="2:12" ht="25.5" x14ac:dyDescent="0.25">
      <c r="B9" s="7">
        <v>8</v>
      </c>
      <c r="C9" s="7"/>
      <c r="D9" s="7"/>
      <c r="E9" s="7"/>
      <c r="F9" s="7" t="s">
        <v>8</v>
      </c>
      <c r="G9" s="121">
        <v>0</v>
      </c>
      <c r="H9" s="5">
        <v>0</v>
      </c>
      <c r="I9" s="5"/>
      <c r="J9" s="32">
        <v>0</v>
      </c>
      <c r="K9" s="32"/>
      <c r="L9" s="32"/>
    </row>
    <row r="10" spans="2:12" x14ac:dyDescent="0.25">
      <c r="B10" s="7"/>
      <c r="C10" s="12">
        <v>84</v>
      </c>
      <c r="D10" s="12"/>
      <c r="E10" s="12"/>
      <c r="F10" s="12" t="s">
        <v>13</v>
      </c>
      <c r="G10" s="5"/>
      <c r="H10" s="5"/>
      <c r="I10" s="5"/>
      <c r="J10" s="32"/>
      <c r="K10" s="32"/>
      <c r="L10" s="32"/>
    </row>
    <row r="11" spans="2:12" ht="51" x14ac:dyDescent="0.25">
      <c r="B11" s="8"/>
      <c r="C11" s="8"/>
      <c r="D11" s="8">
        <v>841</v>
      </c>
      <c r="E11" s="8"/>
      <c r="F11" s="27" t="s">
        <v>52</v>
      </c>
      <c r="G11" s="5"/>
      <c r="H11" s="5"/>
      <c r="I11" s="5"/>
      <c r="J11" s="32"/>
      <c r="K11" s="32"/>
      <c r="L11" s="32"/>
    </row>
    <row r="12" spans="2:12" ht="25.5" x14ac:dyDescent="0.25">
      <c r="B12" s="8"/>
      <c r="C12" s="8"/>
      <c r="D12" s="8"/>
      <c r="E12" s="8">
        <v>8413</v>
      </c>
      <c r="F12" s="27" t="s">
        <v>53</v>
      </c>
      <c r="G12" s="5"/>
      <c r="H12" s="5"/>
      <c r="I12" s="5"/>
      <c r="J12" s="32"/>
      <c r="K12" s="32"/>
      <c r="L12" s="32"/>
    </row>
    <row r="13" spans="2:12" x14ac:dyDescent="0.25">
      <c r="B13" s="8"/>
      <c r="C13" s="8"/>
      <c r="D13" s="8"/>
      <c r="E13" s="9" t="s">
        <v>22</v>
      </c>
      <c r="F13" s="14"/>
      <c r="G13" s="5"/>
      <c r="H13" s="5"/>
      <c r="I13" s="5"/>
      <c r="J13" s="32"/>
      <c r="K13" s="32"/>
      <c r="L13" s="32"/>
    </row>
    <row r="14" spans="2:12" ht="25.5" x14ac:dyDescent="0.25">
      <c r="B14" s="10">
        <v>5</v>
      </c>
      <c r="C14" s="11"/>
      <c r="D14" s="11"/>
      <c r="E14" s="11"/>
      <c r="F14" s="16" t="s">
        <v>9</v>
      </c>
      <c r="G14" s="5">
        <v>0</v>
      </c>
      <c r="H14" s="5">
        <v>0</v>
      </c>
      <c r="I14" s="5"/>
      <c r="J14" s="32">
        <v>0</v>
      </c>
      <c r="K14" s="32"/>
      <c r="L14" s="32"/>
    </row>
    <row r="15" spans="2:12" ht="25.5" x14ac:dyDescent="0.25">
      <c r="B15" s="12"/>
      <c r="C15" s="12">
        <v>54</v>
      </c>
      <c r="D15" s="12"/>
      <c r="E15" s="12"/>
      <c r="F15" s="17" t="s">
        <v>14</v>
      </c>
      <c r="G15" s="5"/>
      <c r="H15" s="5"/>
      <c r="I15" s="6"/>
      <c r="J15" s="32"/>
      <c r="K15" s="32"/>
      <c r="L15" s="32"/>
    </row>
    <row r="16" spans="2:12" ht="63.75" x14ac:dyDescent="0.25">
      <c r="B16" s="12"/>
      <c r="C16" s="12"/>
      <c r="D16" s="12">
        <v>541</v>
      </c>
      <c r="E16" s="27"/>
      <c r="F16" s="27" t="s">
        <v>54</v>
      </c>
      <c r="G16" s="5"/>
      <c r="H16" s="5"/>
      <c r="I16" s="6"/>
      <c r="J16" s="32"/>
      <c r="K16" s="32"/>
      <c r="L16" s="32"/>
    </row>
    <row r="17" spans="2:12" ht="38.25" x14ac:dyDescent="0.25">
      <c r="B17" s="12"/>
      <c r="C17" s="12"/>
      <c r="D17" s="12"/>
      <c r="E17" s="27">
        <v>5413</v>
      </c>
      <c r="F17" s="27" t="s">
        <v>55</v>
      </c>
      <c r="G17" s="5"/>
      <c r="H17" s="5"/>
      <c r="I17" s="6"/>
      <c r="J17" s="32"/>
      <c r="K17" s="32"/>
      <c r="L17" s="32"/>
    </row>
    <row r="18" spans="2:12" x14ac:dyDescent="0.25">
      <c r="B18" s="13"/>
      <c r="C18" s="11"/>
      <c r="D18" s="11"/>
      <c r="E18" s="11"/>
      <c r="F18" s="16" t="s">
        <v>22</v>
      </c>
      <c r="G18" s="5"/>
      <c r="H18" s="5"/>
      <c r="I18" s="5"/>
      <c r="J18" s="32"/>
      <c r="K18" s="32"/>
      <c r="L18" s="32"/>
    </row>
    <row r="20" spans="2:12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G9" sqref="G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customHeight="1" x14ac:dyDescent="0.25">
      <c r="B2" s="171" t="s">
        <v>56</v>
      </c>
      <c r="C2" s="171"/>
      <c r="D2" s="171"/>
      <c r="E2" s="171"/>
      <c r="F2" s="171"/>
      <c r="G2" s="171"/>
      <c r="H2" s="171"/>
    </row>
    <row r="3" spans="2:8" ht="18" x14ac:dyDescent="0.25">
      <c r="B3" s="54"/>
      <c r="C3" s="54"/>
      <c r="D3" s="54"/>
      <c r="E3" s="54"/>
      <c r="F3" s="55"/>
      <c r="G3" s="55"/>
      <c r="H3" s="55"/>
    </row>
    <row r="4" spans="2:8" ht="25.5" x14ac:dyDescent="0.25">
      <c r="B4" s="39" t="s">
        <v>7</v>
      </c>
      <c r="C4" s="39" t="s">
        <v>230</v>
      </c>
      <c r="D4" s="39" t="s">
        <v>84</v>
      </c>
      <c r="E4" s="39" t="s">
        <v>85</v>
      </c>
      <c r="F4" s="39" t="s">
        <v>87</v>
      </c>
      <c r="G4" s="39" t="s">
        <v>29</v>
      </c>
      <c r="H4" s="39" t="s">
        <v>63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46</v>
      </c>
      <c r="H5" s="39" t="s">
        <v>47</v>
      </c>
    </row>
    <row r="6" spans="2:8" x14ac:dyDescent="0.25">
      <c r="B6" s="7" t="s">
        <v>58</v>
      </c>
      <c r="C6" s="5"/>
      <c r="D6" s="5"/>
      <c r="E6" s="6"/>
      <c r="F6" s="32"/>
      <c r="G6" s="32"/>
      <c r="H6" s="32"/>
    </row>
    <row r="7" spans="2:8" x14ac:dyDescent="0.25">
      <c r="B7" s="7" t="s">
        <v>19</v>
      </c>
      <c r="C7" s="5"/>
      <c r="D7" s="5"/>
      <c r="E7" s="5"/>
      <c r="F7" s="32"/>
      <c r="G7" s="32"/>
      <c r="H7" s="32"/>
    </row>
    <row r="8" spans="2:8" x14ac:dyDescent="0.25">
      <c r="B8" s="24" t="s">
        <v>20</v>
      </c>
      <c r="C8" s="5"/>
      <c r="D8" s="5"/>
      <c r="E8" s="5"/>
      <c r="F8" s="32"/>
      <c r="G8" s="32"/>
      <c r="H8" s="32"/>
    </row>
    <row r="9" spans="2:8" x14ac:dyDescent="0.25">
      <c r="B9" s="25" t="s">
        <v>21</v>
      </c>
      <c r="C9" s="5"/>
      <c r="D9" s="5"/>
      <c r="E9" s="5"/>
      <c r="F9" s="32"/>
      <c r="G9" s="32"/>
      <c r="H9" s="32"/>
    </row>
    <row r="10" spans="2:8" x14ac:dyDescent="0.25">
      <c r="B10" s="25" t="s">
        <v>22</v>
      </c>
      <c r="C10" s="5"/>
      <c r="D10" s="5"/>
      <c r="E10" s="5"/>
      <c r="F10" s="32"/>
      <c r="G10" s="32"/>
      <c r="H10" s="32"/>
    </row>
    <row r="11" spans="2:8" x14ac:dyDescent="0.25">
      <c r="B11" s="7" t="s">
        <v>23</v>
      </c>
      <c r="C11" s="5"/>
      <c r="D11" s="5"/>
      <c r="E11" s="6"/>
      <c r="F11" s="32"/>
      <c r="G11" s="32"/>
      <c r="H11" s="32"/>
    </row>
    <row r="12" spans="2:8" x14ac:dyDescent="0.25">
      <c r="B12" s="26" t="s">
        <v>24</v>
      </c>
      <c r="C12" s="5"/>
      <c r="D12" s="5"/>
      <c r="E12" s="6"/>
      <c r="F12" s="32"/>
      <c r="G12" s="32"/>
      <c r="H12" s="32"/>
    </row>
    <row r="13" spans="2:8" x14ac:dyDescent="0.25">
      <c r="B13" s="7" t="s">
        <v>25</v>
      </c>
      <c r="C13" s="5"/>
      <c r="D13" s="5"/>
      <c r="E13" s="6"/>
      <c r="F13" s="32"/>
      <c r="G13" s="32"/>
      <c r="H13" s="32"/>
    </row>
    <row r="14" spans="2:8" x14ac:dyDescent="0.25">
      <c r="B14" s="26" t="s">
        <v>26</v>
      </c>
      <c r="C14" s="5"/>
      <c r="D14" s="5"/>
      <c r="E14" s="6"/>
      <c r="F14" s="32"/>
      <c r="G14" s="32"/>
      <c r="H14" s="32"/>
    </row>
    <row r="15" spans="2:8" x14ac:dyDescent="0.25">
      <c r="B15" s="12" t="s">
        <v>16</v>
      </c>
      <c r="C15" s="5"/>
      <c r="D15" s="5"/>
      <c r="E15" s="6"/>
      <c r="F15" s="32"/>
      <c r="G15" s="32"/>
      <c r="H15" s="32"/>
    </row>
    <row r="16" spans="2:8" x14ac:dyDescent="0.25">
      <c r="B16" s="26"/>
      <c r="C16" s="5"/>
      <c r="D16" s="5"/>
      <c r="E16" s="6"/>
      <c r="F16" s="32"/>
      <c r="G16" s="32"/>
      <c r="H16" s="32"/>
    </row>
    <row r="17" spans="2:8" ht="15.75" customHeight="1" x14ac:dyDescent="0.25">
      <c r="B17" s="7" t="s">
        <v>59</v>
      </c>
      <c r="C17" s="5"/>
      <c r="D17" s="5"/>
      <c r="E17" s="6"/>
      <c r="F17" s="32"/>
      <c r="G17" s="32"/>
      <c r="H17" s="32"/>
    </row>
    <row r="18" spans="2:8" ht="15.75" customHeight="1" x14ac:dyDescent="0.25">
      <c r="B18" s="7" t="s">
        <v>19</v>
      </c>
      <c r="C18" s="5"/>
      <c r="D18" s="5"/>
      <c r="E18" s="5"/>
      <c r="F18" s="32"/>
      <c r="G18" s="32"/>
      <c r="H18" s="32"/>
    </row>
    <row r="19" spans="2:8" x14ac:dyDescent="0.25">
      <c r="B19" s="24" t="s">
        <v>20</v>
      </c>
      <c r="C19" s="5"/>
      <c r="D19" s="5"/>
      <c r="E19" s="5"/>
      <c r="F19" s="32"/>
      <c r="G19" s="32"/>
      <c r="H19" s="32"/>
    </row>
    <row r="20" spans="2:8" x14ac:dyDescent="0.25">
      <c r="B20" s="25" t="s">
        <v>21</v>
      </c>
      <c r="C20" s="5"/>
      <c r="D20" s="5"/>
      <c r="E20" s="5"/>
      <c r="F20" s="32"/>
      <c r="G20" s="32"/>
      <c r="H20" s="32"/>
    </row>
    <row r="21" spans="2:8" x14ac:dyDescent="0.25">
      <c r="B21" s="25" t="s">
        <v>22</v>
      </c>
      <c r="C21" s="5"/>
      <c r="D21" s="5"/>
      <c r="E21" s="5"/>
      <c r="F21" s="32"/>
      <c r="G21" s="32"/>
      <c r="H21" s="32"/>
    </row>
    <row r="22" spans="2:8" x14ac:dyDescent="0.25">
      <c r="B22" s="7" t="s">
        <v>23</v>
      </c>
      <c r="C22" s="5"/>
      <c r="D22" s="5"/>
      <c r="E22" s="6"/>
      <c r="F22" s="32"/>
      <c r="G22" s="32"/>
      <c r="H22" s="32"/>
    </row>
    <row r="23" spans="2:8" x14ac:dyDescent="0.25">
      <c r="B23" s="26" t="s">
        <v>24</v>
      </c>
      <c r="C23" s="5"/>
      <c r="D23" s="5"/>
      <c r="E23" s="6"/>
      <c r="F23" s="32"/>
      <c r="G23" s="32"/>
      <c r="H23" s="32"/>
    </row>
    <row r="24" spans="2:8" x14ac:dyDescent="0.25">
      <c r="B24" s="7" t="s">
        <v>25</v>
      </c>
      <c r="C24" s="5"/>
      <c r="D24" s="5"/>
      <c r="E24" s="6"/>
      <c r="F24" s="32"/>
      <c r="G24" s="32"/>
      <c r="H24" s="32"/>
    </row>
    <row r="25" spans="2:8" x14ac:dyDescent="0.25">
      <c r="B25" s="26" t="s">
        <v>26</v>
      </c>
      <c r="C25" s="5"/>
      <c r="D25" s="5"/>
      <c r="E25" s="6"/>
      <c r="F25" s="32"/>
      <c r="G25" s="32"/>
      <c r="H25" s="32"/>
    </row>
    <row r="26" spans="2:8" x14ac:dyDescent="0.25">
      <c r="B26" s="12" t="s">
        <v>16</v>
      </c>
      <c r="C26" s="5"/>
      <c r="D26" s="5"/>
      <c r="E26" s="6"/>
      <c r="F26" s="32"/>
      <c r="G26" s="32"/>
      <c r="H26" s="32"/>
    </row>
    <row r="28" spans="2:8" x14ac:dyDescent="0.25">
      <c r="B28" s="46"/>
      <c r="C28" s="46"/>
      <c r="D28" s="46"/>
      <c r="E28" s="46"/>
      <c r="F28" s="46"/>
      <c r="G28" s="46"/>
      <c r="H28" s="4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1"/>
  <sheetViews>
    <sheetView tabSelected="1" topLeftCell="A37" workbookViewId="0">
      <selection activeCell="H108" sqref="H10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6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71" t="s">
        <v>10</v>
      </c>
      <c r="C2" s="171"/>
      <c r="D2" s="171"/>
      <c r="E2" s="171"/>
      <c r="F2" s="171"/>
      <c r="G2" s="171"/>
      <c r="H2" s="171"/>
      <c r="I2" s="171"/>
      <c r="J2" s="28"/>
    </row>
    <row r="3" spans="2:10" ht="18" x14ac:dyDescent="0.25">
      <c r="B3" s="54"/>
      <c r="C3" s="54"/>
      <c r="D3" s="54"/>
      <c r="E3" s="54"/>
      <c r="F3" s="54"/>
      <c r="G3" s="54"/>
      <c r="H3" s="54"/>
      <c r="I3" s="55"/>
      <c r="J3" s="4"/>
    </row>
    <row r="4" spans="2:10" ht="15.75" x14ac:dyDescent="0.25">
      <c r="B4" s="221" t="s">
        <v>68</v>
      </c>
      <c r="C4" s="221"/>
      <c r="D4" s="221"/>
      <c r="E4" s="221"/>
      <c r="F4" s="221"/>
      <c r="G4" s="221"/>
      <c r="H4" s="221"/>
      <c r="I4" s="221"/>
    </row>
    <row r="5" spans="2:10" ht="18" x14ac:dyDescent="0.25">
      <c r="B5" s="54"/>
      <c r="C5" s="54"/>
      <c r="D5" s="54"/>
      <c r="E5" s="54"/>
      <c r="F5" s="54"/>
      <c r="G5" s="54"/>
      <c r="H5" s="54"/>
      <c r="I5" s="55"/>
    </row>
    <row r="6" spans="2:10" ht="25.5" x14ac:dyDescent="0.25">
      <c r="B6" s="205" t="s">
        <v>7</v>
      </c>
      <c r="C6" s="206"/>
      <c r="D6" s="206"/>
      <c r="E6" s="207"/>
      <c r="F6" s="39" t="s">
        <v>75</v>
      </c>
      <c r="G6" s="39" t="s">
        <v>76</v>
      </c>
      <c r="H6" s="39" t="s">
        <v>79</v>
      </c>
      <c r="I6" s="39" t="s">
        <v>63</v>
      </c>
    </row>
    <row r="7" spans="2:10" s="45" customFormat="1" ht="11.25" x14ac:dyDescent="0.2">
      <c r="B7" s="222">
        <v>1</v>
      </c>
      <c r="C7" s="223"/>
      <c r="D7" s="223"/>
      <c r="E7" s="224"/>
      <c r="F7" s="42">
        <v>2</v>
      </c>
      <c r="G7" s="42">
        <v>3</v>
      </c>
      <c r="H7" s="42">
        <v>4</v>
      </c>
      <c r="I7" s="42" t="s">
        <v>57</v>
      </c>
    </row>
    <row r="8" spans="2:10" ht="30" customHeight="1" x14ac:dyDescent="0.25">
      <c r="B8" s="211" t="s">
        <v>270</v>
      </c>
      <c r="C8" s="212"/>
      <c r="D8" s="213"/>
      <c r="E8" s="146" t="s">
        <v>69</v>
      </c>
      <c r="F8" s="148">
        <f>F9+F83</f>
        <v>3610343.72</v>
      </c>
      <c r="G8" s="149"/>
      <c r="H8" s="148">
        <f>H9+H83</f>
        <v>3802054.5700000003</v>
      </c>
      <c r="I8" s="147"/>
    </row>
    <row r="9" spans="2:10" ht="30" customHeight="1" x14ac:dyDescent="0.25">
      <c r="B9" s="218" t="s">
        <v>272</v>
      </c>
      <c r="C9" s="219"/>
      <c r="D9" s="220"/>
      <c r="E9" s="157" t="s">
        <v>271</v>
      </c>
      <c r="F9" s="158">
        <f>F10+F15+F18+F25+F28+F31+F34+F37+F42+F47+F50+F57+F67+F72+F77+F80</f>
        <v>399553.89999999997</v>
      </c>
      <c r="G9" s="159"/>
      <c r="H9" s="158">
        <f>H10+H15+H18+H25+H28+H31+H34+H37+H42+H47+H50+H57+H67+H72+H77+H80</f>
        <v>382419.16000000009</v>
      </c>
      <c r="I9" s="160"/>
    </row>
    <row r="10" spans="2:10" ht="30" customHeight="1" x14ac:dyDescent="0.25">
      <c r="B10" s="211" t="s">
        <v>273</v>
      </c>
      <c r="C10" s="212"/>
      <c r="D10" s="213"/>
      <c r="E10" s="146" t="s">
        <v>231</v>
      </c>
      <c r="F10" s="148">
        <f>F11+F13</f>
        <v>13257.45</v>
      </c>
      <c r="G10" s="149"/>
      <c r="H10" s="149">
        <f>H11+H13</f>
        <v>13200.509999999998</v>
      </c>
      <c r="I10" s="147"/>
    </row>
    <row r="11" spans="2:10" ht="30" customHeight="1" x14ac:dyDescent="0.25">
      <c r="B11" s="214" t="s">
        <v>274</v>
      </c>
      <c r="C11" s="215"/>
      <c r="D11" s="216"/>
      <c r="E11" s="162" t="s">
        <v>275</v>
      </c>
      <c r="F11" s="154">
        <f>F12</f>
        <v>1822.12</v>
      </c>
      <c r="G11" s="155"/>
      <c r="H11" s="155">
        <f>H12</f>
        <v>1822.12</v>
      </c>
      <c r="I11" s="156"/>
    </row>
    <row r="12" spans="2:10" ht="30" customHeight="1" x14ac:dyDescent="0.25">
      <c r="B12" s="217" t="s">
        <v>278</v>
      </c>
      <c r="C12" s="217"/>
      <c r="D12" s="217"/>
      <c r="E12" s="47" t="s">
        <v>12</v>
      </c>
      <c r="F12" s="150">
        <v>1822.12</v>
      </c>
      <c r="G12" s="120"/>
      <c r="H12" s="120">
        <v>1822.12</v>
      </c>
      <c r="I12" s="5"/>
    </row>
    <row r="13" spans="2:10" ht="30" customHeight="1" x14ac:dyDescent="0.25">
      <c r="B13" s="214" t="s">
        <v>276</v>
      </c>
      <c r="C13" s="215"/>
      <c r="D13" s="216"/>
      <c r="E13" s="162" t="s">
        <v>277</v>
      </c>
      <c r="F13" s="154">
        <f>F14</f>
        <v>11435.33</v>
      </c>
      <c r="G13" s="155"/>
      <c r="H13" s="155">
        <f>H14</f>
        <v>11378.39</v>
      </c>
      <c r="I13" s="156"/>
    </row>
    <row r="14" spans="2:10" ht="30" customHeight="1" x14ac:dyDescent="0.25">
      <c r="B14" s="217" t="s">
        <v>278</v>
      </c>
      <c r="C14" s="217"/>
      <c r="D14" s="217"/>
      <c r="E14" s="47" t="s">
        <v>12</v>
      </c>
      <c r="F14" s="150">
        <v>11435.33</v>
      </c>
      <c r="G14" s="120"/>
      <c r="H14" s="120">
        <v>11378.39</v>
      </c>
      <c r="I14" s="5"/>
    </row>
    <row r="15" spans="2:10" ht="30" customHeight="1" x14ac:dyDescent="0.25">
      <c r="B15" s="211" t="s">
        <v>279</v>
      </c>
      <c r="C15" s="212"/>
      <c r="D15" s="213"/>
      <c r="E15" s="161" t="s">
        <v>232</v>
      </c>
      <c r="F15" s="148">
        <f>F16</f>
        <v>729.96</v>
      </c>
      <c r="G15" s="149"/>
      <c r="H15" s="149">
        <f>H16</f>
        <v>729.96</v>
      </c>
      <c r="I15" s="5"/>
    </row>
    <row r="16" spans="2:10" ht="30" customHeight="1" x14ac:dyDescent="0.25">
      <c r="B16" s="214" t="s">
        <v>274</v>
      </c>
      <c r="C16" s="215"/>
      <c r="D16" s="216"/>
      <c r="E16" s="162" t="s">
        <v>275</v>
      </c>
      <c r="F16" s="154">
        <f>F17</f>
        <v>729.96</v>
      </c>
      <c r="G16" s="155"/>
      <c r="H16" s="155">
        <f>H17</f>
        <v>729.96</v>
      </c>
      <c r="I16" s="5"/>
    </row>
    <row r="17" spans="2:9" ht="30" customHeight="1" x14ac:dyDescent="0.25">
      <c r="B17" s="217" t="s">
        <v>280</v>
      </c>
      <c r="C17" s="217"/>
      <c r="D17" s="217"/>
      <c r="E17" s="47" t="s">
        <v>5</v>
      </c>
      <c r="F17" s="150">
        <v>729.96</v>
      </c>
      <c r="G17" s="120"/>
      <c r="H17" s="120">
        <v>729.96</v>
      </c>
      <c r="I17" s="5"/>
    </row>
    <row r="18" spans="2:9" ht="30" customHeight="1" x14ac:dyDescent="0.25">
      <c r="B18" s="211" t="s">
        <v>281</v>
      </c>
      <c r="C18" s="212"/>
      <c r="D18" s="213"/>
      <c r="E18" s="161" t="s">
        <v>233</v>
      </c>
      <c r="F18" s="148">
        <f>F19+F22</f>
        <v>39736.020000000004</v>
      </c>
      <c r="G18" s="120"/>
      <c r="H18" s="149">
        <f>H19+H22</f>
        <v>39853.360000000001</v>
      </c>
      <c r="I18" s="5"/>
    </row>
    <row r="19" spans="2:9" ht="30" customHeight="1" x14ac:dyDescent="0.25">
      <c r="B19" s="214" t="s">
        <v>274</v>
      </c>
      <c r="C19" s="215"/>
      <c r="D19" s="216"/>
      <c r="E19" s="162" t="s">
        <v>275</v>
      </c>
      <c r="F19" s="154">
        <f>F20+F21</f>
        <v>8136.02</v>
      </c>
      <c r="G19" s="155"/>
      <c r="H19" s="155">
        <f>H20+H21</f>
        <v>6972.56</v>
      </c>
      <c r="I19" s="5"/>
    </row>
    <row r="20" spans="2:9" ht="30" customHeight="1" x14ac:dyDescent="0.25">
      <c r="B20" s="208" t="s">
        <v>280</v>
      </c>
      <c r="C20" s="209"/>
      <c r="D20" s="210"/>
      <c r="E20" s="47" t="s">
        <v>5</v>
      </c>
      <c r="F20" s="150">
        <v>6965.02</v>
      </c>
      <c r="G20" s="120"/>
      <c r="H20" s="120">
        <v>6081.56</v>
      </c>
      <c r="I20" s="5"/>
    </row>
    <row r="21" spans="2:9" ht="30" customHeight="1" x14ac:dyDescent="0.25">
      <c r="B21" s="208" t="s">
        <v>278</v>
      </c>
      <c r="C21" s="209"/>
      <c r="D21" s="210"/>
      <c r="E21" s="47" t="s">
        <v>12</v>
      </c>
      <c r="F21" s="150">
        <v>1171</v>
      </c>
      <c r="G21" s="120"/>
      <c r="H21" s="120">
        <v>891</v>
      </c>
      <c r="I21" s="5"/>
    </row>
    <row r="22" spans="2:9" ht="30" customHeight="1" x14ac:dyDescent="0.25">
      <c r="B22" s="214" t="s">
        <v>282</v>
      </c>
      <c r="C22" s="215"/>
      <c r="D22" s="216"/>
      <c r="E22" s="162" t="s">
        <v>283</v>
      </c>
      <c r="F22" s="154">
        <f>F23+F24</f>
        <v>31600</v>
      </c>
      <c r="G22" s="155"/>
      <c r="H22" s="155">
        <f>H23+H24</f>
        <v>32880.800000000003</v>
      </c>
      <c r="I22" s="5"/>
    </row>
    <row r="23" spans="2:9" ht="30" customHeight="1" x14ac:dyDescent="0.25">
      <c r="B23" s="208" t="s">
        <v>280</v>
      </c>
      <c r="C23" s="209"/>
      <c r="D23" s="210"/>
      <c r="E23" s="47" t="s">
        <v>5</v>
      </c>
      <c r="F23" s="150">
        <v>31000</v>
      </c>
      <c r="G23" s="120"/>
      <c r="H23" s="120">
        <v>32880.800000000003</v>
      </c>
      <c r="I23" s="5"/>
    </row>
    <row r="24" spans="2:9" ht="30" customHeight="1" x14ac:dyDescent="0.25">
      <c r="B24" s="208" t="s">
        <v>278</v>
      </c>
      <c r="C24" s="209"/>
      <c r="D24" s="210"/>
      <c r="E24" s="47" t="s">
        <v>12</v>
      </c>
      <c r="F24" s="150">
        <v>600</v>
      </c>
      <c r="G24" s="120"/>
      <c r="H24" s="120">
        <v>0</v>
      </c>
      <c r="I24" s="5"/>
    </row>
    <row r="25" spans="2:9" ht="30" customHeight="1" x14ac:dyDescent="0.25">
      <c r="B25" s="211" t="s">
        <v>284</v>
      </c>
      <c r="C25" s="212"/>
      <c r="D25" s="213"/>
      <c r="E25" s="161" t="s">
        <v>285</v>
      </c>
      <c r="F25" s="148">
        <f>F26</f>
        <v>52000</v>
      </c>
      <c r="G25" s="149"/>
      <c r="H25" s="149">
        <f>H26</f>
        <v>51575.89</v>
      </c>
      <c r="I25" s="5"/>
    </row>
    <row r="26" spans="2:9" ht="30" customHeight="1" x14ac:dyDescent="0.25">
      <c r="B26" s="214" t="s">
        <v>282</v>
      </c>
      <c r="C26" s="215"/>
      <c r="D26" s="216"/>
      <c r="E26" s="162" t="s">
        <v>283</v>
      </c>
      <c r="F26" s="154">
        <f>F27</f>
        <v>52000</v>
      </c>
      <c r="G26" s="155"/>
      <c r="H26" s="155">
        <f>H27</f>
        <v>51575.89</v>
      </c>
      <c r="I26" s="5"/>
    </row>
    <row r="27" spans="2:9" ht="30" customHeight="1" x14ac:dyDescent="0.25">
      <c r="B27" s="208" t="s">
        <v>286</v>
      </c>
      <c r="C27" s="209"/>
      <c r="D27" s="210"/>
      <c r="E27" s="47" t="s">
        <v>204</v>
      </c>
      <c r="F27" s="150">
        <v>52000</v>
      </c>
      <c r="G27" s="120"/>
      <c r="H27" s="120">
        <v>51575.89</v>
      </c>
      <c r="I27" s="5"/>
    </row>
    <row r="28" spans="2:9" ht="30" customHeight="1" x14ac:dyDescent="0.25">
      <c r="B28" s="211" t="s">
        <v>287</v>
      </c>
      <c r="C28" s="212"/>
      <c r="D28" s="213"/>
      <c r="E28" s="161" t="s">
        <v>288</v>
      </c>
      <c r="F28" s="148">
        <f>F29</f>
        <v>2192</v>
      </c>
      <c r="G28" s="120"/>
      <c r="H28" s="149">
        <f>H29</f>
        <v>2137.77</v>
      </c>
      <c r="I28" s="5"/>
    </row>
    <row r="29" spans="2:9" ht="30" customHeight="1" x14ac:dyDescent="0.25">
      <c r="B29" s="214" t="s">
        <v>289</v>
      </c>
      <c r="C29" s="215"/>
      <c r="D29" s="216"/>
      <c r="E29" s="162" t="s">
        <v>290</v>
      </c>
      <c r="F29" s="154">
        <f>F30</f>
        <v>2192</v>
      </c>
      <c r="G29" s="155"/>
      <c r="H29" s="155">
        <f>H30</f>
        <v>2137.77</v>
      </c>
      <c r="I29" s="5"/>
    </row>
    <row r="30" spans="2:9" ht="30" customHeight="1" x14ac:dyDescent="0.25">
      <c r="B30" s="208" t="s">
        <v>278</v>
      </c>
      <c r="C30" s="209"/>
      <c r="D30" s="210"/>
      <c r="E30" s="47" t="s">
        <v>12</v>
      </c>
      <c r="F30" s="150">
        <v>2192</v>
      </c>
      <c r="G30" s="120"/>
      <c r="H30" s="120">
        <v>2137.77</v>
      </c>
      <c r="I30" s="5"/>
    </row>
    <row r="31" spans="2:9" ht="30" customHeight="1" x14ac:dyDescent="0.25">
      <c r="B31" s="211" t="s">
        <v>291</v>
      </c>
      <c r="C31" s="212"/>
      <c r="D31" s="213"/>
      <c r="E31" s="161" t="s">
        <v>292</v>
      </c>
      <c r="F31" s="148">
        <f>F32</f>
        <v>33333.33</v>
      </c>
      <c r="G31" s="120"/>
      <c r="H31" s="149">
        <f>H32</f>
        <v>33144.239999999998</v>
      </c>
      <c r="I31" s="5"/>
    </row>
    <row r="32" spans="2:9" ht="30" customHeight="1" x14ac:dyDescent="0.25">
      <c r="B32" s="214" t="s">
        <v>274</v>
      </c>
      <c r="C32" s="215"/>
      <c r="D32" s="216"/>
      <c r="E32" s="162" t="s">
        <v>275</v>
      </c>
      <c r="F32" s="154">
        <f>F33</f>
        <v>33333.33</v>
      </c>
      <c r="G32" s="155"/>
      <c r="H32" s="155">
        <f>H33</f>
        <v>33144.239999999998</v>
      </c>
      <c r="I32" s="5"/>
    </row>
    <row r="33" spans="2:9" ht="30" customHeight="1" x14ac:dyDescent="0.25">
      <c r="B33" s="208" t="s">
        <v>286</v>
      </c>
      <c r="C33" s="209"/>
      <c r="D33" s="210"/>
      <c r="E33" s="47" t="s">
        <v>204</v>
      </c>
      <c r="F33" s="150">
        <v>33333.33</v>
      </c>
      <c r="G33" s="120"/>
      <c r="H33" s="120">
        <v>33144.239999999998</v>
      </c>
      <c r="I33" s="5"/>
    </row>
    <row r="34" spans="2:9" ht="30" customHeight="1" x14ac:dyDescent="0.25">
      <c r="B34" s="211" t="s">
        <v>293</v>
      </c>
      <c r="C34" s="212"/>
      <c r="D34" s="213"/>
      <c r="E34" s="161" t="s">
        <v>294</v>
      </c>
      <c r="F34" s="148">
        <f>F35</f>
        <v>396</v>
      </c>
      <c r="G34" s="120"/>
      <c r="H34" s="149">
        <f>H35</f>
        <v>396</v>
      </c>
      <c r="I34" s="5"/>
    </row>
    <row r="35" spans="2:9" ht="30" customHeight="1" x14ac:dyDescent="0.25">
      <c r="B35" s="214" t="s">
        <v>295</v>
      </c>
      <c r="C35" s="215"/>
      <c r="D35" s="216"/>
      <c r="E35" s="162" t="s">
        <v>296</v>
      </c>
      <c r="F35" s="154">
        <f>F36</f>
        <v>396</v>
      </c>
      <c r="G35" s="155"/>
      <c r="H35" s="155">
        <f>H36</f>
        <v>396</v>
      </c>
      <c r="I35" s="5"/>
    </row>
    <row r="36" spans="2:9" ht="30" customHeight="1" x14ac:dyDescent="0.25">
      <c r="B36" s="208" t="s">
        <v>278</v>
      </c>
      <c r="C36" s="209"/>
      <c r="D36" s="210"/>
      <c r="E36" s="47" t="s">
        <v>12</v>
      </c>
      <c r="F36" s="150">
        <v>396</v>
      </c>
      <c r="G36" s="120"/>
      <c r="H36" s="120">
        <v>396</v>
      </c>
      <c r="I36" s="5"/>
    </row>
    <row r="37" spans="2:9" ht="30" customHeight="1" x14ac:dyDescent="0.25">
      <c r="B37" s="211" t="s">
        <v>297</v>
      </c>
      <c r="C37" s="212"/>
      <c r="D37" s="213"/>
      <c r="E37" s="161" t="s">
        <v>298</v>
      </c>
      <c r="F37" s="148">
        <f>F38+F40</f>
        <v>199160.72</v>
      </c>
      <c r="G37" s="120"/>
      <c r="H37" s="149">
        <f>H38+H40</f>
        <v>193506.09000000003</v>
      </c>
      <c r="I37" s="5"/>
    </row>
    <row r="38" spans="2:9" ht="30" customHeight="1" x14ac:dyDescent="0.25">
      <c r="B38" s="214" t="s">
        <v>274</v>
      </c>
      <c r="C38" s="215"/>
      <c r="D38" s="216"/>
      <c r="E38" s="162" t="s">
        <v>275</v>
      </c>
      <c r="F38" s="154">
        <f>F39</f>
        <v>1113.2</v>
      </c>
      <c r="G38" s="155"/>
      <c r="H38" s="155">
        <f>H39</f>
        <v>1113.2</v>
      </c>
      <c r="I38" s="5"/>
    </row>
    <row r="39" spans="2:9" ht="30" customHeight="1" x14ac:dyDescent="0.25">
      <c r="B39" s="208" t="s">
        <v>278</v>
      </c>
      <c r="C39" s="209"/>
      <c r="D39" s="210"/>
      <c r="E39" s="47" t="s">
        <v>12</v>
      </c>
      <c r="F39" s="150">
        <v>1113.2</v>
      </c>
      <c r="G39" s="120"/>
      <c r="H39" s="120">
        <v>1113.2</v>
      </c>
      <c r="I39" s="5"/>
    </row>
    <row r="40" spans="2:9" ht="30" customHeight="1" x14ac:dyDescent="0.25">
      <c r="B40" s="214" t="s">
        <v>282</v>
      </c>
      <c r="C40" s="215"/>
      <c r="D40" s="216"/>
      <c r="E40" s="162" t="s">
        <v>283</v>
      </c>
      <c r="F40" s="154">
        <f>F41</f>
        <v>198047.52</v>
      </c>
      <c r="G40" s="155"/>
      <c r="H40" s="155">
        <f>H41</f>
        <v>192392.89</v>
      </c>
      <c r="I40" s="5"/>
    </row>
    <row r="41" spans="2:9" ht="30" customHeight="1" x14ac:dyDescent="0.25">
      <c r="B41" s="208" t="s">
        <v>278</v>
      </c>
      <c r="C41" s="209"/>
      <c r="D41" s="210"/>
      <c r="E41" s="47" t="s">
        <v>12</v>
      </c>
      <c r="F41" s="150">
        <v>198047.52</v>
      </c>
      <c r="G41" s="120"/>
      <c r="H41" s="120">
        <v>192392.89</v>
      </c>
      <c r="I41" s="5"/>
    </row>
    <row r="42" spans="2:9" ht="30" customHeight="1" x14ac:dyDescent="0.25">
      <c r="B42" s="211" t="s">
        <v>299</v>
      </c>
      <c r="C42" s="212"/>
      <c r="D42" s="213"/>
      <c r="E42" s="161" t="s">
        <v>300</v>
      </c>
      <c r="F42" s="148">
        <f>F43+F45</f>
        <v>1980.99</v>
      </c>
      <c r="G42" s="149"/>
      <c r="H42" s="149">
        <f>H43+H45</f>
        <v>1980.99</v>
      </c>
      <c r="I42" s="5"/>
    </row>
    <row r="43" spans="2:9" ht="30" customHeight="1" x14ac:dyDescent="0.25">
      <c r="B43" s="214" t="s">
        <v>301</v>
      </c>
      <c r="C43" s="215"/>
      <c r="D43" s="216"/>
      <c r="E43" s="162" t="s">
        <v>302</v>
      </c>
      <c r="F43" s="154">
        <f>F44</f>
        <v>18.989999999999998</v>
      </c>
      <c r="G43" s="155"/>
      <c r="H43" s="155">
        <f>H44</f>
        <v>18.989999999999998</v>
      </c>
      <c r="I43" s="5"/>
    </row>
    <row r="44" spans="2:9" ht="30" customHeight="1" x14ac:dyDescent="0.25">
      <c r="B44" s="208" t="s">
        <v>303</v>
      </c>
      <c r="C44" s="209"/>
      <c r="D44" s="210"/>
      <c r="E44" s="47" t="s">
        <v>304</v>
      </c>
      <c r="F44" s="150">
        <v>18.989999999999998</v>
      </c>
      <c r="G44" s="120"/>
      <c r="H44" s="120">
        <v>18.989999999999998</v>
      </c>
      <c r="I44" s="5"/>
    </row>
    <row r="45" spans="2:9" ht="30" customHeight="1" x14ac:dyDescent="0.25">
      <c r="B45" s="214" t="s">
        <v>282</v>
      </c>
      <c r="C45" s="215"/>
      <c r="D45" s="216"/>
      <c r="E45" s="162" t="s">
        <v>283</v>
      </c>
      <c r="F45" s="154">
        <f>F46</f>
        <v>1962</v>
      </c>
      <c r="G45" s="155"/>
      <c r="H45" s="155">
        <f>H46</f>
        <v>1962</v>
      </c>
      <c r="I45" s="5"/>
    </row>
    <row r="46" spans="2:9" ht="30" customHeight="1" x14ac:dyDescent="0.25">
      <c r="B46" s="208" t="s">
        <v>303</v>
      </c>
      <c r="C46" s="209"/>
      <c r="D46" s="210"/>
      <c r="E46" s="47" t="s">
        <v>304</v>
      </c>
      <c r="F46" s="150">
        <v>1962</v>
      </c>
      <c r="G46" s="120"/>
      <c r="H46" s="120">
        <v>1962</v>
      </c>
      <c r="I46" s="5"/>
    </row>
    <row r="47" spans="2:9" ht="30" customHeight="1" x14ac:dyDescent="0.25">
      <c r="B47" s="211" t="s">
        <v>305</v>
      </c>
      <c r="C47" s="212"/>
      <c r="D47" s="213"/>
      <c r="E47" s="161" t="s">
        <v>306</v>
      </c>
      <c r="F47" s="148">
        <f>F48</f>
        <v>2132</v>
      </c>
      <c r="G47" s="149"/>
      <c r="H47" s="149">
        <f>H48</f>
        <v>170.8</v>
      </c>
      <c r="I47" s="5"/>
    </row>
    <row r="48" spans="2:9" ht="30" customHeight="1" x14ac:dyDescent="0.25">
      <c r="B48" s="214" t="s">
        <v>274</v>
      </c>
      <c r="C48" s="215"/>
      <c r="D48" s="216"/>
      <c r="E48" s="162" t="s">
        <v>275</v>
      </c>
      <c r="F48" s="154">
        <f>F49</f>
        <v>2132</v>
      </c>
      <c r="G48" s="155"/>
      <c r="H48" s="155">
        <f>H49</f>
        <v>170.8</v>
      </c>
      <c r="I48" s="5"/>
    </row>
    <row r="49" spans="2:9" ht="30" customHeight="1" x14ac:dyDescent="0.25">
      <c r="B49" s="208" t="s">
        <v>278</v>
      </c>
      <c r="C49" s="209"/>
      <c r="D49" s="210"/>
      <c r="E49" s="47" t="s">
        <v>12</v>
      </c>
      <c r="F49" s="150">
        <v>2132</v>
      </c>
      <c r="G49" s="120"/>
      <c r="H49" s="120">
        <v>170.8</v>
      </c>
      <c r="I49" s="5"/>
    </row>
    <row r="50" spans="2:9" ht="30" customHeight="1" x14ac:dyDescent="0.25">
      <c r="B50" s="211" t="s">
        <v>307</v>
      </c>
      <c r="C50" s="212"/>
      <c r="D50" s="213"/>
      <c r="E50" s="161" t="s">
        <v>308</v>
      </c>
      <c r="F50" s="148">
        <f>F51+F53+F55</f>
        <v>28263.109999999997</v>
      </c>
      <c r="G50" s="120"/>
      <c r="H50" s="148">
        <f>H51+H53+H55</f>
        <v>28263.109999999997</v>
      </c>
      <c r="I50" s="5"/>
    </row>
    <row r="51" spans="2:9" ht="30" customHeight="1" x14ac:dyDescent="0.25">
      <c r="B51" s="214" t="s">
        <v>274</v>
      </c>
      <c r="C51" s="215"/>
      <c r="D51" s="216"/>
      <c r="E51" s="162" t="s">
        <v>275</v>
      </c>
      <c r="F51" s="150">
        <f>F52</f>
        <v>11666.99</v>
      </c>
      <c r="G51" s="120"/>
      <c r="H51" s="120">
        <f>H52</f>
        <v>11666.99</v>
      </c>
      <c r="I51" s="5"/>
    </row>
    <row r="52" spans="2:9" ht="30" customHeight="1" x14ac:dyDescent="0.25">
      <c r="B52" s="217" t="s">
        <v>280</v>
      </c>
      <c r="C52" s="217"/>
      <c r="D52" s="217"/>
      <c r="E52" s="47" t="s">
        <v>5</v>
      </c>
      <c r="F52" s="150">
        <v>11666.99</v>
      </c>
      <c r="G52" s="120"/>
      <c r="H52" s="120">
        <v>11666.99</v>
      </c>
      <c r="I52" s="5"/>
    </row>
    <row r="53" spans="2:9" ht="30" customHeight="1" x14ac:dyDescent="0.25">
      <c r="B53" s="214" t="s">
        <v>309</v>
      </c>
      <c r="C53" s="215"/>
      <c r="D53" s="216"/>
      <c r="E53" s="162" t="s">
        <v>310</v>
      </c>
      <c r="F53" s="154">
        <f>F54</f>
        <v>9207.43</v>
      </c>
      <c r="G53" s="155"/>
      <c r="H53" s="155">
        <f>H54</f>
        <v>9207.43</v>
      </c>
      <c r="I53" s="5"/>
    </row>
    <row r="54" spans="2:9" ht="30" customHeight="1" x14ac:dyDescent="0.25">
      <c r="B54" s="217" t="s">
        <v>280</v>
      </c>
      <c r="C54" s="217"/>
      <c r="D54" s="217"/>
      <c r="E54" s="47" t="s">
        <v>5</v>
      </c>
      <c r="F54" s="150">
        <v>9207.43</v>
      </c>
      <c r="G54" s="120"/>
      <c r="H54" s="120">
        <v>9207.43</v>
      </c>
      <c r="I54" s="5"/>
    </row>
    <row r="55" spans="2:9" ht="30" customHeight="1" x14ac:dyDescent="0.25">
      <c r="B55" s="214" t="s">
        <v>311</v>
      </c>
      <c r="C55" s="215"/>
      <c r="D55" s="216"/>
      <c r="E55" s="162" t="s">
        <v>312</v>
      </c>
      <c r="F55" s="154">
        <f>F56</f>
        <v>7388.69</v>
      </c>
      <c r="G55" s="155"/>
      <c r="H55" s="155">
        <f>H56</f>
        <v>7388.69</v>
      </c>
      <c r="I55" s="5"/>
    </row>
    <row r="56" spans="2:9" ht="30" customHeight="1" x14ac:dyDescent="0.25">
      <c r="B56" s="217" t="s">
        <v>280</v>
      </c>
      <c r="C56" s="217"/>
      <c r="D56" s="217"/>
      <c r="E56" s="47" t="s">
        <v>5</v>
      </c>
      <c r="F56" s="150">
        <v>7388.69</v>
      </c>
      <c r="G56" s="120"/>
      <c r="H56" s="120">
        <v>7388.69</v>
      </c>
      <c r="I56" s="5"/>
    </row>
    <row r="57" spans="2:9" ht="30" customHeight="1" x14ac:dyDescent="0.25">
      <c r="B57" s="211" t="s">
        <v>313</v>
      </c>
      <c r="C57" s="212"/>
      <c r="D57" s="213"/>
      <c r="E57" s="161" t="s">
        <v>314</v>
      </c>
      <c r="F57" s="148">
        <f>F58+F61+F64</f>
        <v>6929.880000000001</v>
      </c>
      <c r="G57" s="149"/>
      <c r="H57" s="149">
        <f>H58+H61+H64</f>
        <v>6361.9</v>
      </c>
      <c r="I57" s="5"/>
    </row>
    <row r="58" spans="2:9" ht="30" customHeight="1" x14ac:dyDescent="0.25">
      <c r="B58" s="214" t="s">
        <v>274</v>
      </c>
      <c r="C58" s="215"/>
      <c r="D58" s="216"/>
      <c r="E58" s="162" t="s">
        <v>275</v>
      </c>
      <c r="F58" s="154">
        <f>F59+F60</f>
        <v>3191.21</v>
      </c>
      <c r="G58" s="155"/>
      <c r="H58" s="155">
        <f>H59+H60</f>
        <v>2929.65</v>
      </c>
      <c r="I58" s="5"/>
    </row>
    <row r="59" spans="2:9" ht="30" customHeight="1" x14ac:dyDescent="0.25">
      <c r="B59" s="217" t="s">
        <v>280</v>
      </c>
      <c r="C59" s="217"/>
      <c r="D59" s="217"/>
      <c r="E59" s="47" t="s">
        <v>5</v>
      </c>
      <c r="F59" s="150">
        <v>3145.16</v>
      </c>
      <c r="G59" s="120"/>
      <c r="H59" s="120">
        <v>2883.6</v>
      </c>
      <c r="I59" s="5"/>
    </row>
    <row r="60" spans="2:9" ht="30" customHeight="1" x14ac:dyDescent="0.25">
      <c r="B60" s="208" t="s">
        <v>278</v>
      </c>
      <c r="C60" s="209"/>
      <c r="D60" s="210"/>
      <c r="E60" s="47" t="s">
        <v>12</v>
      </c>
      <c r="F60" s="150">
        <v>46.05</v>
      </c>
      <c r="G60" s="120"/>
      <c r="H60" s="120">
        <v>46.05</v>
      </c>
      <c r="I60" s="5"/>
    </row>
    <row r="61" spans="2:9" ht="30" customHeight="1" x14ac:dyDescent="0.25">
      <c r="B61" s="214" t="s">
        <v>295</v>
      </c>
      <c r="C61" s="215"/>
      <c r="D61" s="216"/>
      <c r="E61" s="162" t="s">
        <v>296</v>
      </c>
      <c r="F61" s="154">
        <f>F62+F63</f>
        <v>560.80000000000007</v>
      </c>
      <c r="G61" s="155"/>
      <c r="H61" s="155">
        <f>H62+H63</f>
        <v>514.85</v>
      </c>
      <c r="I61" s="5"/>
    </row>
    <row r="62" spans="2:9" ht="30" customHeight="1" x14ac:dyDescent="0.25">
      <c r="B62" s="217" t="s">
        <v>280</v>
      </c>
      <c r="C62" s="217"/>
      <c r="D62" s="217"/>
      <c r="E62" s="47" t="s">
        <v>5</v>
      </c>
      <c r="F62" s="150">
        <v>552.71</v>
      </c>
      <c r="G62" s="120"/>
      <c r="H62" s="120">
        <v>506.76</v>
      </c>
      <c r="I62" s="5"/>
    </row>
    <row r="63" spans="2:9" ht="30" customHeight="1" x14ac:dyDescent="0.25">
      <c r="B63" s="208" t="s">
        <v>278</v>
      </c>
      <c r="C63" s="209"/>
      <c r="D63" s="210"/>
      <c r="E63" s="47" t="s">
        <v>12</v>
      </c>
      <c r="F63" s="150">
        <v>8.09</v>
      </c>
      <c r="G63" s="120"/>
      <c r="H63" s="120">
        <v>8.09</v>
      </c>
      <c r="I63" s="5"/>
    </row>
    <row r="64" spans="2:9" ht="30" customHeight="1" x14ac:dyDescent="0.25">
      <c r="B64" s="214" t="s">
        <v>309</v>
      </c>
      <c r="C64" s="215"/>
      <c r="D64" s="216"/>
      <c r="E64" s="162" t="s">
        <v>310</v>
      </c>
      <c r="F64" s="154">
        <f>F65+F66</f>
        <v>3177.8700000000003</v>
      </c>
      <c r="G64" s="155"/>
      <c r="H64" s="155">
        <f>H65+H66</f>
        <v>2917.4</v>
      </c>
      <c r="I64" s="5"/>
    </row>
    <row r="65" spans="2:9" ht="30" customHeight="1" x14ac:dyDescent="0.25">
      <c r="B65" s="217" t="s">
        <v>280</v>
      </c>
      <c r="C65" s="217"/>
      <c r="D65" s="217"/>
      <c r="E65" s="47" t="s">
        <v>5</v>
      </c>
      <c r="F65" s="150">
        <v>3132.01</v>
      </c>
      <c r="G65" s="120"/>
      <c r="H65" s="120">
        <v>2871.54</v>
      </c>
      <c r="I65" s="5"/>
    </row>
    <row r="66" spans="2:9" ht="30" customHeight="1" x14ac:dyDescent="0.25">
      <c r="B66" s="208" t="s">
        <v>278</v>
      </c>
      <c r="C66" s="209"/>
      <c r="D66" s="210"/>
      <c r="E66" s="47" t="s">
        <v>12</v>
      </c>
      <c r="F66" s="150">
        <v>45.86</v>
      </c>
      <c r="G66" s="120"/>
      <c r="H66" s="120">
        <v>45.86</v>
      </c>
      <c r="I66" s="5"/>
    </row>
    <row r="67" spans="2:9" ht="30" customHeight="1" x14ac:dyDescent="0.25">
      <c r="B67" s="211" t="s">
        <v>315</v>
      </c>
      <c r="C67" s="212"/>
      <c r="D67" s="213"/>
      <c r="E67" s="161" t="s">
        <v>316</v>
      </c>
      <c r="F67" s="148">
        <f>F68+F70</f>
        <v>15218.74</v>
      </c>
      <c r="G67" s="120"/>
      <c r="H67" s="149">
        <f>H68+H70</f>
        <v>7042.39</v>
      </c>
      <c r="I67" s="5"/>
    </row>
    <row r="68" spans="2:9" ht="30" customHeight="1" x14ac:dyDescent="0.25">
      <c r="B68" s="214" t="s">
        <v>317</v>
      </c>
      <c r="C68" s="215"/>
      <c r="D68" s="216"/>
      <c r="E68" s="162" t="s">
        <v>318</v>
      </c>
      <c r="F68" s="154">
        <f>F69</f>
        <v>4000</v>
      </c>
      <c r="G68" s="155"/>
      <c r="H68" s="155">
        <f>H69</f>
        <v>2000</v>
      </c>
      <c r="I68" s="5"/>
    </row>
    <row r="69" spans="2:9" ht="30" customHeight="1" x14ac:dyDescent="0.25">
      <c r="B69" s="208" t="s">
        <v>278</v>
      </c>
      <c r="C69" s="209"/>
      <c r="D69" s="210"/>
      <c r="E69" s="47" t="s">
        <v>12</v>
      </c>
      <c r="F69" s="150">
        <v>4000</v>
      </c>
      <c r="G69" s="120"/>
      <c r="H69" s="120">
        <v>2000</v>
      </c>
      <c r="I69" s="5"/>
    </row>
    <row r="70" spans="2:9" ht="30" customHeight="1" x14ac:dyDescent="0.25">
      <c r="B70" s="214" t="s">
        <v>319</v>
      </c>
      <c r="C70" s="215"/>
      <c r="D70" s="216"/>
      <c r="E70" s="162" t="s">
        <v>320</v>
      </c>
      <c r="F70" s="154">
        <f>F71</f>
        <v>11218.74</v>
      </c>
      <c r="G70" s="155"/>
      <c r="H70" s="155">
        <f>H71</f>
        <v>5042.3900000000003</v>
      </c>
      <c r="I70" s="5"/>
    </row>
    <row r="71" spans="2:9" ht="30" customHeight="1" x14ac:dyDescent="0.25">
      <c r="B71" s="208" t="s">
        <v>278</v>
      </c>
      <c r="C71" s="209"/>
      <c r="D71" s="210"/>
      <c r="E71" s="47" t="s">
        <v>12</v>
      </c>
      <c r="F71" s="150">
        <v>11218.74</v>
      </c>
      <c r="G71" s="120"/>
      <c r="H71" s="120">
        <v>5042.3900000000003</v>
      </c>
      <c r="I71" s="5"/>
    </row>
    <row r="72" spans="2:9" ht="30" customHeight="1" x14ac:dyDescent="0.25">
      <c r="B72" s="211" t="s">
        <v>321</v>
      </c>
      <c r="C72" s="212"/>
      <c r="D72" s="213"/>
      <c r="E72" s="161" t="s">
        <v>322</v>
      </c>
      <c r="F72" s="148">
        <f>F73+F75</f>
        <v>3160</v>
      </c>
      <c r="G72" s="120"/>
      <c r="H72" s="149">
        <f>H73+H75</f>
        <v>2995</v>
      </c>
      <c r="I72" s="5"/>
    </row>
    <row r="73" spans="2:9" ht="30" customHeight="1" x14ac:dyDescent="0.25">
      <c r="B73" s="214" t="s">
        <v>282</v>
      </c>
      <c r="C73" s="215"/>
      <c r="D73" s="216"/>
      <c r="E73" s="162" t="s">
        <v>283</v>
      </c>
      <c r="F73" s="154">
        <f>F74</f>
        <v>1580</v>
      </c>
      <c r="G73" s="155"/>
      <c r="H73" s="155">
        <f>H74</f>
        <v>1415</v>
      </c>
      <c r="I73" s="5"/>
    </row>
    <row r="74" spans="2:9" ht="30" customHeight="1" x14ac:dyDescent="0.25">
      <c r="B74" s="208" t="s">
        <v>278</v>
      </c>
      <c r="C74" s="209"/>
      <c r="D74" s="210"/>
      <c r="E74" s="47" t="s">
        <v>12</v>
      </c>
      <c r="F74" s="150">
        <v>1580</v>
      </c>
      <c r="G74" s="120"/>
      <c r="H74" s="120">
        <v>1415</v>
      </c>
      <c r="I74" s="5"/>
    </row>
    <row r="75" spans="2:9" ht="30" customHeight="1" x14ac:dyDescent="0.25">
      <c r="B75" s="214" t="s">
        <v>289</v>
      </c>
      <c r="C75" s="215"/>
      <c r="D75" s="216"/>
      <c r="E75" s="162" t="s">
        <v>290</v>
      </c>
      <c r="F75" s="154">
        <f>F76</f>
        <v>1580</v>
      </c>
      <c r="G75" s="155"/>
      <c r="H75" s="155">
        <f>H76</f>
        <v>1580</v>
      </c>
      <c r="I75" s="5"/>
    </row>
    <row r="76" spans="2:9" ht="30" customHeight="1" x14ac:dyDescent="0.25">
      <c r="B76" s="208" t="s">
        <v>278</v>
      </c>
      <c r="C76" s="209"/>
      <c r="D76" s="210"/>
      <c r="E76" s="47" t="s">
        <v>12</v>
      </c>
      <c r="F76" s="150">
        <v>1580</v>
      </c>
      <c r="G76" s="120"/>
      <c r="H76" s="120">
        <v>1580</v>
      </c>
      <c r="I76" s="5"/>
    </row>
    <row r="77" spans="2:9" ht="30" customHeight="1" x14ac:dyDescent="0.25">
      <c r="B77" s="211" t="s">
        <v>323</v>
      </c>
      <c r="C77" s="212"/>
      <c r="D77" s="213"/>
      <c r="E77" s="161" t="s">
        <v>324</v>
      </c>
      <c r="F77" s="148">
        <f>F78</f>
        <v>283.7</v>
      </c>
      <c r="G77" s="149"/>
      <c r="H77" s="149">
        <f>H78</f>
        <v>281.14999999999998</v>
      </c>
      <c r="I77" s="5"/>
    </row>
    <row r="78" spans="2:9" ht="30" customHeight="1" x14ac:dyDescent="0.25">
      <c r="B78" s="214" t="s">
        <v>282</v>
      </c>
      <c r="C78" s="215"/>
      <c r="D78" s="216"/>
      <c r="E78" s="162" t="s">
        <v>283</v>
      </c>
      <c r="F78" s="154">
        <f>F79</f>
        <v>283.7</v>
      </c>
      <c r="G78" s="155"/>
      <c r="H78" s="155">
        <f>H79</f>
        <v>281.14999999999998</v>
      </c>
      <c r="I78" s="5"/>
    </row>
    <row r="79" spans="2:9" ht="30" customHeight="1" x14ac:dyDescent="0.25">
      <c r="B79" s="208" t="s">
        <v>278</v>
      </c>
      <c r="C79" s="209"/>
      <c r="D79" s="210"/>
      <c r="E79" s="47" t="s">
        <v>12</v>
      </c>
      <c r="F79" s="150">
        <v>283.7</v>
      </c>
      <c r="G79" s="120"/>
      <c r="H79" s="120">
        <v>281.14999999999998</v>
      </c>
      <c r="I79" s="5"/>
    </row>
    <row r="80" spans="2:9" ht="30" customHeight="1" x14ac:dyDescent="0.25">
      <c r="B80" s="211" t="s">
        <v>325</v>
      </c>
      <c r="C80" s="212"/>
      <c r="D80" s="213"/>
      <c r="E80" s="161" t="s">
        <v>326</v>
      </c>
      <c r="F80" s="148">
        <f>F81</f>
        <v>780</v>
      </c>
      <c r="G80" s="120"/>
      <c r="H80" s="149">
        <f>H81</f>
        <v>780</v>
      </c>
      <c r="I80" s="5"/>
    </row>
    <row r="81" spans="2:9" ht="30" customHeight="1" x14ac:dyDescent="0.25">
      <c r="B81" s="214" t="s">
        <v>282</v>
      </c>
      <c r="C81" s="215"/>
      <c r="D81" s="216"/>
      <c r="E81" s="162" t="s">
        <v>283</v>
      </c>
      <c r="F81" s="154">
        <f>F82</f>
        <v>780</v>
      </c>
      <c r="G81" s="155"/>
      <c r="H81" s="155">
        <f>H82</f>
        <v>780</v>
      </c>
      <c r="I81" s="5"/>
    </row>
    <row r="82" spans="2:9" ht="30" customHeight="1" x14ac:dyDescent="0.25">
      <c r="B82" s="208" t="s">
        <v>278</v>
      </c>
      <c r="C82" s="209"/>
      <c r="D82" s="210"/>
      <c r="E82" s="47" t="s">
        <v>12</v>
      </c>
      <c r="F82" s="150">
        <v>780</v>
      </c>
      <c r="G82" s="120"/>
      <c r="H82" s="120">
        <v>780</v>
      </c>
      <c r="I82" s="5"/>
    </row>
    <row r="83" spans="2:9" ht="30" customHeight="1" x14ac:dyDescent="0.35">
      <c r="B83" s="218" t="s">
        <v>327</v>
      </c>
      <c r="C83" s="219"/>
      <c r="D83" s="220"/>
      <c r="E83" s="157" t="s">
        <v>328</v>
      </c>
      <c r="F83" s="164">
        <f>F84+F97+F108</f>
        <v>3210789.8200000003</v>
      </c>
      <c r="G83" s="163"/>
      <c r="H83" s="165">
        <f>H84+H97+H108</f>
        <v>3419635.41</v>
      </c>
      <c r="I83" s="5"/>
    </row>
    <row r="84" spans="2:9" ht="30" customHeight="1" x14ac:dyDescent="0.25">
      <c r="B84" s="211" t="s">
        <v>329</v>
      </c>
      <c r="C84" s="212"/>
      <c r="D84" s="213"/>
      <c r="E84" s="161" t="s">
        <v>330</v>
      </c>
      <c r="F84" s="148">
        <f>F85+F87+F89+F92+F95</f>
        <v>2949183.46</v>
      </c>
      <c r="G84" s="120"/>
      <c r="H84" s="149">
        <f>H85+H87+H89+H92+H95</f>
        <v>3151179.94</v>
      </c>
      <c r="I84" s="5"/>
    </row>
    <row r="85" spans="2:9" ht="30" customHeight="1" x14ac:dyDescent="0.25">
      <c r="B85" s="214" t="s">
        <v>301</v>
      </c>
      <c r="C85" s="215"/>
      <c r="D85" s="216"/>
      <c r="E85" s="162" t="s">
        <v>302</v>
      </c>
      <c r="F85" s="154">
        <f>F86</f>
        <v>4981.01</v>
      </c>
      <c r="G85" s="155"/>
      <c r="H85" s="155">
        <f>H86</f>
        <v>1837.22</v>
      </c>
      <c r="I85" s="5"/>
    </row>
    <row r="86" spans="2:9" ht="30" customHeight="1" x14ac:dyDescent="0.25">
      <c r="B86" s="208" t="s">
        <v>278</v>
      </c>
      <c r="C86" s="209"/>
      <c r="D86" s="210"/>
      <c r="E86" s="47" t="s">
        <v>12</v>
      </c>
      <c r="F86" s="150">
        <v>4981.01</v>
      </c>
      <c r="G86" s="120"/>
      <c r="H86" s="120">
        <v>1837.22</v>
      </c>
      <c r="I86" s="5"/>
    </row>
    <row r="87" spans="2:9" ht="30" customHeight="1" x14ac:dyDescent="0.25">
      <c r="B87" s="214" t="s">
        <v>331</v>
      </c>
      <c r="C87" s="215"/>
      <c r="D87" s="216"/>
      <c r="E87" s="162" t="s">
        <v>332</v>
      </c>
      <c r="F87" s="154">
        <f>F88</f>
        <v>1338.3</v>
      </c>
      <c r="G87" s="155"/>
      <c r="H87" s="155">
        <f>H88</f>
        <v>496.46</v>
      </c>
      <c r="I87" s="5"/>
    </row>
    <row r="88" spans="2:9" ht="30" customHeight="1" x14ac:dyDescent="0.25">
      <c r="B88" s="208" t="s">
        <v>278</v>
      </c>
      <c r="C88" s="209"/>
      <c r="D88" s="210"/>
      <c r="E88" s="47" t="s">
        <v>12</v>
      </c>
      <c r="F88" s="150">
        <v>1338.3</v>
      </c>
      <c r="G88" s="120"/>
      <c r="H88" s="120">
        <v>496.46</v>
      </c>
      <c r="I88" s="5"/>
    </row>
    <row r="89" spans="2:9" ht="30" customHeight="1" x14ac:dyDescent="0.25">
      <c r="B89" s="214" t="s">
        <v>333</v>
      </c>
      <c r="C89" s="215"/>
      <c r="D89" s="216"/>
      <c r="E89" s="162" t="s">
        <v>334</v>
      </c>
      <c r="F89" s="154">
        <f>F90+F91</f>
        <v>115367.55</v>
      </c>
      <c r="G89" s="155"/>
      <c r="H89" s="155">
        <f>H90+H91</f>
        <v>115227.03</v>
      </c>
      <c r="I89" s="5"/>
    </row>
    <row r="90" spans="2:9" ht="30" customHeight="1" x14ac:dyDescent="0.25">
      <c r="B90" s="208" t="s">
        <v>278</v>
      </c>
      <c r="C90" s="209"/>
      <c r="D90" s="210"/>
      <c r="E90" s="47" t="s">
        <v>12</v>
      </c>
      <c r="F90" s="150">
        <v>114367.55</v>
      </c>
      <c r="G90" s="120"/>
      <c r="H90" s="120">
        <v>114360.63</v>
      </c>
      <c r="I90" s="5"/>
    </row>
    <row r="91" spans="2:9" ht="30" customHeight="1" x14ac:dyDescent="0.25">
      <c r="B91" s="208" t="s">
        <v>335</v>
      </c>
      <c r="C91" s="209"/>
      <c r="D91" s="210"/>
      <c r="E91" s="47" t="s">
        <v>192</v>
      </c>
      <c r="F91" s="150">
        <v>1000</v>
      </c>
      <c r="G91" s="120"/>
      <c r="H91" s="120">
        <v>866.4</v>
      </c>
      <c r="I91" s="5"/>
    </row>
    <row r="92" spans="2:9" ht="30" customHeight="1" x14ac:dyDescent="0.25">
      <c r="B92" s="214" t="s">
        <v>282</v>
      </c>
      <c r="C92" s="215"/>
      <c r="D92" s="216"/>
      <c r="E92" s="162" t="s">
        <v>283</v>
      </c>
      <c r="F92" s="154">
        <f>F93+F94</f>
        <v>2816000</v>
      </c>
      <c r="G92" s="155"/>
      <c r="H92" s="155">
        <f>H93+H94</f>
        <v>3029603.06</v>
      </c>
      <c r="I92" s="5"/>
    </row>
    <row r="93" spans="2:9" ht="30" customHeight="1" x14ac:dyDescent="0.25">
      <c r="B93" s="217" t="s">
        <v>280</v>
      </c>
      <c r="C93" s="217"/>
      <c r="D93" s="217"/>
      <c r="E93" s="47" t="s">
        <v>5</v>
      </c>
      <c r="F93" s="150">
        <v>2740000</v>
      </c>
      <c r="G93" s="120"/>
      <c r="H93" s="120">
        <v>2958137.37</v>
      </c>
      <c r="I93" s="5"/>
    </row>
    <row r="94" spans="2:9" ht="30" customHeight="1" x14ac:dyDescent="0.25">
      <c r="B94" s="208" t="s">
        <v>278</v>
      </c>
      <c r="C94" s="209"/>
      <c r="D94" s="210"/>
      <c r="E94" s="47" t="s">
        <v>12</v>
      </c>
      <c r="F94" s="150">
        <v>76000</v>
      </c>
      <c r="G94" s="120"/>
      <c r="H94" s="120">
        <v>71465.69</v>
      </c>
      <c r="I94" s="5"/>
    </row>
    <row r="95" spans="2:9" ht="30" customHeight="1" x14ac:dyDescent="0.25">
      <c r="B95" s="214" t="s">
        <v>289</v>
      </c>
      <c r="C95" s="215"/>
      <c r="D95" s="216"/>
      <c r="E95" s="162" t="s">
        <v>283</v>
      </c>
      <c r="F95" s="154">
        <f>F96</f>
        <v>11496.6</v>
      </c>
      <c r="G95" s="155"/>
      <c r="H95" s="155">
        <f>H96</f>
        <v>4016.17</v>
      </c>
      <c r="I95" s="5"/>
    </row>
    <row r="96" spans="2:9" ht="30" customHeight="1" x14ac:dyDescent="0.25">
      <c r="B96" s="208" t="s">
        <v>278</v>
      </c>
      <c r="C96" s="209"/>
      <c r="D96" s="210"/>
      <c r="E96" s="47" t="s">
        <v>12</v>
      </c>
      <c r="F96" s="150">
        <v>11496.6</v>
      </c>
      <c r="G96" s="120"/>
      <c r="H96" s="120">
        <v>4016.17</v>
      </c>
      <c r="I96" s="5"/>
    </row>
    <row r="97" spans="2:9" ht="30" customHeight="1" x14ac:dyDescent="0.25">
      <c r="B97" s="211" t="s">
        <v>336</v>
      </c>
      <c r="C97" s="212"/>
      <c r="D97" s="213"/>
      <c r="E97" s="161" t="s">
        <v>337</v>
      </c>
      <c r="F97" s="148">
        <f>F98+F100+F102+F104+F106</f>
        <v>21314.89</v>
      </c>
      <c r="G97" s="120"/>
      <c r="H97" s="149">
        <f>H98+H100+H102+H104+H106</f>
        <v>28164</v>
      </c>
      <c r="I97" s="5"/>
    </row>
    <row r="98" spans="2:9" ht="30" customHeight="1" x14ac:dyDescent="0.25">
      <c r="B98" s="214" t="s">
        <v>274</v>
      </c>
      <c r="C98" s="215"/>
      <c r="D98" s="216"/>
      <c r="E98" s="162" t="s">
        <v>275</v>
      </c>
      <c r="F98" s="154">
        <f>F99</f>
        <v>1125</v>
      </c>
      <c r="G98" s="155"/>
      <c r="H98" s="155">
        <f>H99</f>
        <v>1125</v>
      </c>
      <c r="I98" s="5"/>
    </row>
    <row r="99" spans="2:9" ht="30" customHeight="1" x14ac:dyDescent="0.25">
      <c r="B99" s="208" t="s">
        <v>278</v>
      </c>
      <c r="C99" s="209"/>
      <c r="D99" s="210"/>
      <c r="E99" s="47" t="s">
        <v>12</v>
      </c>
      <c r="F99" s="150">
        <v>1125</v>
      </c>
      <c r="G99" s="120"/>
      <c r="H99" s="120">
        <v>1125</v>
      </c>
      <c r="I99" s="5"/>
    </row>
    <row r="100" spans="2:9" ht="30" customHeight="1" x14ac:dyDescent="0.25">
      <c r="B100" s="214" t="s">
        <v>333</v>
      </c>
      <c r="C100" s="215"/>
      <c r="D100" s="216"/>
      <c r="E100" s="162" t="s">
        <v>334</v>
      </c>
      <c r="F100" s="154">
        <f>F101</f>
        <v>17375</v>
      </c>
      <c r="G100" s="155"/>
      <c r="H100" s="155">
        <f>H101</f>
        <v>17375</v>
      </c>
      <c r="I100" s="5"/>
    </row>
    <row r="101" spans="2:9" ht="30" customHeight="1" x14ac:dyDescent="0.25">
      <c r="B101" s="208" t="s">
        <v>278</v>
      </c>
      <c r="C101" s="209"/>
      <c r="D101" s="210"/>
      <c r="E101" s="47" t="s">
        <v>12</v>
      </c>
      <c r="F101" s="150">
        <v>17375</v>
      </c>
      <c r="G101" s="120"/>
      <c r="H101" s="120">
        <v>17375</v>
      </c>
      <c r="I101" s="5"/>
    </row>
    <row r="102" spans="2:9" ht="30" customHeight="1" x14ac:dyDescent="0.25">
      <c r="B102" s="214" t="s">
        <v>282</v>
      </c>
      <c r="C102" s="215"/>
      <c r="D102" s="216"/>
      <c r="E102" s="162" t="s">
        <v>283</v>
      </c>
      <c r="F102" s="154">
        <f>F103</f>
        <v>0</v>
      </c>
      <c r="G102" s="155"/>
      <c r="H102" s="155">
        <f>H103</f>
        <v>8864</v>
      </c>
      <c r="I102" s="5"/>
    </row>
    <row r="103" spans="2:9" ht="30" customHeight="1" x14ac:dyDescent="0.25">
      <c r="B103" s="208" t="s">
        <v>286</v>
      </c>
      <c r="C103" s="209"/>
      <c r="D103" s="210"/>
      <c r="E103" s="47" t="s">
        <v>204</v>
      </c>
      <c r="F103" s="150">
        <v>0</v>
      </c>
      <c r="G103" s="120"/>
      <c r="H103" s="120">
        <v>8864</v>
      </c>
      <c r="I103" s="5"/>
    </row>
    <row r="104" spans="2:9" ht="30" customHeight="1" x14ac:dyDescent="0.25">
      <c r="B104" s="214" t="s">
        <v>338</v>
      </c>
      <c r="C104" s="215"/>
      <c r="D104" s="216"/>
      <c r="E104" s="162" t="s">
        <v>339</v>
      </c>
      <c r="F104" s="154">
        <f>F105</f>
        <v>2000</v>
      </c>
      <c r="G104" s="155"/>
      <c r="H104" s="155">
        <f>H105</f>
        <v>0</v>
      </c>
      <c r="I104" s="5"/>
    </row>
    <row r="105" spans="2:9" ht="30" customHeight="1" x14ac:dyDescent="0.25">
      <c r="B105" s="208" t="s">
        <v>286</v>
      </c>
      <c r="C105" s="209"/>
      <c r="D105" s="210"/>
      <c r="E105" s="47" t="s">
        <v>204</v>
      </c>
      <c r="F105" s="150">
        <v>2000</v>
      </c>
      <c r="G105" s="120"/>
      <c r="H105" s="120">
        <v>0</v>
      </c>
      <c r="I105" s="5"/>
    </row>
    <row r="106" spans="2:9" ht="30" customHeight="1" x14ac:dyDescent="0.25">
      <c r="B106" s="214" t="s">
        <v>340</v>
      </c>
      <c r="C106" s="215"/>
      <c r="D106" s="216"/>
      <c r="E106" s="162" t="s">
        <v>341</v>
      </c>
      <c r="F106" s="154">
        <f>F107</f>
        <v>814.89</v>
      </c>
      <c r="G106" s="155"/>
      <c r="H106" s="155">
        <f>H107</f>
        <v>800</v>
      </c>
      <c r="I106" s="5"/>
    </row>
    <row r="107" spans="2:9" ht="30" customHeight="1" x14ac:dyDescent="0.25">
      <c r="B107" s="208" t="s">
        <v>286</v>
      </c>
      <c r="C107" s="209"/>
      <c r="D107" s="210"/>
      <c r="E107" s="47" t="s">
        <v>204</v>
      </c>
      <c r="F107" s="150">
        <v>814.89</v>
      </c>
      <c r="G107" s="120"/>
      <c r="H107" s="120">
        <v>800</v>
      </c>
      <c r="I107" s="5"/>
    </row>
    <row r="108" spans="2:9" ht="30" customHeight="1" x14ac:dyDescent="0.25">
      <c r="B108" s="211" t="s">
        <v>342</v>
      </c>
      <c r="C108" s="212"/>
      <c r="D108" s="213"/>
      <c r="E108" s="161" t="s">
        <v>343</v>
      </c>
      <c r="F108" s="148">
        <f>F109</f>
        <v>240291.47</v>
      </c>
      <c r="G108" s="120"/>
      <c r="H108" s="149">
        <f>H109</f>
        <v>240291.47</v>
      </c>
      <c r="I108" s="5"/>
    </row>
    <row r="109" spans="2:9" ht="30" customHeight="1" x14ac:dyDescent="0.25">
      <c r="B109" s="214" t="s">
        <v>333</v>
      </c>
      <c r="C109" s="215"/>
      <c r="D109" s="216"/>
      <c r="E109" s="162" t="s">
        <v>334</v>
      </c>
      <c r="F109" s="154">
        <f>F110</f>
        <v>240291.47</v>
      </c>
      <c r="G109" s="155"/>
      <c r="H109" s="155">
        <f>H110</f>
        <v>240291.47</v>
      </c>
      <c r="I109" s="5"/>
    </row>
    <row r="110" spans="2:9" ht="30" customHeight="1" x14ac:dyDescent="0.25">
      <c r="B110" s="208" t="s">
        <v>278</v>
      </c>
      <c r="C110" s="209"/>
      <c r="D110" s="210"/>
      <c r="E110" s="47" t="s">
        <v>12</v>
      </c>
      <c r="F110" s="150">
        <v>240291.47</v>
      </c>
      <c r="G110" s="120"/>
      <c r="H110" s="120">
        <v>240291.47</v>
      </c>
      <c r="I110" s="5"/>
    </row>
    <row r="111" spans="2:9" ht="30" customHeight="1" x14ac:dyDescent="0.25">
      <c r="B111" s="151"/>
      <c r="C111" s="152"/>
      <c r="D111" s="153"/>
      <c r="E111" s="47"/>
      <c r="F111" s="150"/>
      <c r="G111" s="120"/>
      <c r="H111" s="120"/>
      <c r="I111" s="5"/>
    </row>
  </sheetData>
  <mergeCells count="107">
    <mergeCell ref="B53:D53"/>
    <mergeCell ref="B54:D54"/>
    <mergeCell ref="B55:D55"/>
    <mergeCell ref="B56:D5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6:D46"/>
    <mergeCell ref="B45:D45"/>
    <mergeCell ref="B4:I4"/>
    <mergeCell ref="B6:E6"/>
    <mergeCell ref="B7:E7"/>
    <mergeCell ref="B2:I2"/>
    <mergeCell ref="B13:D13"/>
    <mergeCell ref="B8:D8"/>
    <mergeCell ref="B9:D9"/>
    <mergeCell ref="B10:D10"/>
    <mergeCell ref="B11:D11"/>
    <mergeCell ref="B12:D12"/>
    <mergeCell ref="B57:D57"/>
    <mergeCell ref="B58:D58"/>
    <mergeCell ref="B59:D59"/>
    <mergeCell ref="B60:D60"/>
    <mergeCell ref="B61:D6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47:D47"/>
    <mergeCell ref="B23:D23"/>
    <mergeCell ref="B24:D24"/>
    <mergeCell ref="B25:D25"/>
    <mergeCell ref="B26:D26"/>
    <mergeCell ref="B48:D48"/>
    <mergeCell ref="B49:D49"/>
    <mergeCell ref="B50:D50"/>
    <mergeCell ref="B51:D51"/>
    <mergeCell ref="B52:D52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B77:D77"/>
    <mergeCell ref="B78:D78"/>
    <mergeCell ref="B79:D79"/>
    <mergeCell ref="B80:D80"/>
    <mergeCell ref="B81:D81"/>
    <mergeCell ref="B72:D72"/>
    <mergeCell ref="B73:D73"/>
    <mergeCell ref="B74:D74"/>
    <mergeCell ref="B75:D75"/>
    <mergeCell ref="B76:D76"/>
    <mergeCell ref="B87:D87"/>
    <mergeCell ref="B88:D88"/>
    <mergeCell ref="B89:D89"/>
    <mergeCell ref="B90:D90"/>
    <mergeCell ref="B91:D91"/>
    <mergeCell ref="B82:D82"/>
    <mergeCell ref="B83:D83"/>
    <mergeCell ref="B84:D84"/>
    <mergeCell ref="B85:D85"/>
    <mergeCell ref="B86:D86"/>
    <mergeCell ref="B97:D97"/>
    <mergeCell ref="B98:D98"/>
    <mergeCell ref="B99:D99"/>
    <mergeCell ref="B100:D100"/>
    <mergeCell ref="B101:D101"/>
    <mergeCell ref="B92:D92"/>
    <mergeCell ref="B93:D93"/>
    <mergeCell ref="B94:D94"/>
    <mergeCell ref="B95:D95"/>
    <mergeCell ref="B96:D96"/>
    <mergeCell ref="B107:D107"/>
    <mergeCell ref="B108:D108"/>
    <mergeCell ref="B109:D109"/>
    <mergeCell ref="B110:D110"/>
    <mergeCell ref="B102:D102"/>
    <mergeCell ref="B103:D103"/>
    <mergeCell ref="B104:D104"/>
    <mergeCell ref="B105:D105"/>
    <mergeCell ref="B106:D106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Prih. i Rash. prema izvor. fin.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JP - Omiš</cp:lastModifiedBy>
  <cp:lastPrinted>2025-03-26T14:29:18Z</cp:lastPrinted>
  <dcterms:created xsi:type="dcterms:W3CDTF">2022-08-12T12:51:27Z</dcterms:created>
  <dcterms:modified xsi:type="dcterms:W3CDTF">2025-03-26T14:47:10Z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